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abelle 1" sheetId="4" r:id="rId1"/>
    <sheet name="Tabelle 2" sheetId="5" r:id="rId2"/>
    <sheet name="Tabelle 3" sheetId="6" r:id="rId3"/>
  </sheets>
  <definedNames>
    <definedName name="solver_adj" localSheetId="0" hidden="1">'Tabelle 1'!$F$8:$F$12</definedName>
    <definedName name="solver_adj" localSheetId="1" hidden="1">'Tabelle 2'!$I$3,'Tabelle 2'!$I$7</definedName>
    <definedName name="solver_adj" localSheetId="2" hidden="1">'Tabelle 3'!$I$3,'Tabelle 3'!$H$7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'Tabelle 1'!$F$26:$G$28</definedName>
    <definedName name="solver_lhs1" localSheetId="1" hidden="1">'Tabelle 2'!$H$8:$I$8</definedName>
    <definedName name="solver_lhs1" localSheetId="2" hidden="1">'Tabelle 3'!$H$8:$I$8</definedName>
    <definedName name="solver_lhs2" localSheetId="0" hidden="1">'Tabelle 1'!$F$26:$G$28</definedName>
    <definedName name="solver_lhs2" localSheetId="1" hidden="1">'Tabelle 2'!$F$26:$G$28</definedName>
    <definedName name="solver_lhs2" localSheetId="2" hidden="1">'Tabelle 3'!$F$26:$G$28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1" hidden="1">1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'Tabelle 1'!$G$27</definedName>
    <definedName name="solver_opt" localSheetId="1" hidden="1">'Tabelle 2'!$K$9</definedName>
    <definedName name="solver_opt" localSheetId="2" hidden="1">'Tabelle 3'!$K$9</definedName>
    <definedName name="solver_pre" localSheetId="0" hidden="1">0.0000000001</definedName>
    <definedName name="solver_pre" localSheetId="1" hidden="1">0.0000000001</definedName>
    <definedName name="solver_pre" localSheetId="2" hidden="1">0.0000000001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hs1" localSheetId="0" hidden="1">0</definedName>
    <definedName name="solver_rhs1" localSheetId="1" hidden="1">1</definedName>
    <definedName name="solver_rhs1" localSheetId="2" hidden="1">1</definedName>
    <definedName name="solver_rhs2" localSheetId="0" hidden="1">0</definedName>
    <definedName name="solver_rhs2" localSheetId="1" hidden="1">0</definedName>
    <definedName name="solver_rhs2" localSheetId="2" hidden="1">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sharedStrings.xml><?xml version="1.0" encoding="utf-8"?>
<sst xmlns="http://schemas.openxmlformats.org/spreadsheetml/2006/main" count="91" uniqueCount="37">
  <si>
    <t>Deutschland (DM)</t>
  </si>
  <si>
    <t>Italien (€)</t>
  </si>
  <si>
    <t>Budgetgleichungen</t>
  </si>
  <si>
    <t>Nachfragemengen x1 bzw. x2</t>
  </si>
  <si>
    <t>Tot px/(py*k) bzw py*k/px</t>
  </si>
  <si>
    <t>Lohnstückkosten wA/BIP</t>
  </si>
  <si>
    <t>realer Wechselkurs</t>
  </si>
  <si>
    <t>Produktionsparameter a</t>
  </si>
  <si>
    <t>Nachfragestrukturparameter b</t>
  </si>
  <si>
    <t>Exponenten alpha bzw beta</t>
  </si>
  <si>
    <r>
      <t>realer Wechselkurs (p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>)/(k*p</t>
    </r>
    <r>
      <rPr>
        <vertAlign val="subscript"/>
        <sz val="11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) bzw p</t>
    </r>
    <r>
      <rPr>
        <vertAlign val="subscript"/>
        <sz val="11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*k/p</t>
    </r>
    <r>
      <rPr>
        <vertAlign val="subscript"/>
        <sz val="11"/>
        <rFont val="Calibri"/>
        <family val="2"/>
        <scheme val="minor"/>
      </rPr>
      <t>x</t>
    </r>
  </si>
  <si>
    <r>
      <t>Güterpreise in Landeswährung p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bzw p</t>
    </r>
    <r>
      <rPr>
        <vertAlign val="subscript"/>
        <sz val="11"/>
        <color theme="1"/>
        <rFont val="Calibri"/>
        <family val="2"/>
        <scheme val="minor"/>
      </rPr>
      <t>y</t>
    </r>
  </si>
  <si>
    <r>
      <t>nominaler Wechselkurs k</t>
    </r>
    <r>
      <rPr>
        <vertAlign val="subscript"/>
        <sz val="11"/>
        <color theme="1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 xml:space="preserve">  = DM/€  bzw. k</t>
    </r>
    <r>
      <rPr>
        <vertAlign val="subscript"/>
        <sz val="11"/>
        <color theme="1"/>
        <rFont val="Calibri"/>
        <family val="2"/>
        <scheme val="minor"/>
      </rPr>
      <t>€</t>
    </r>
    <r>
      <rPr>
        <sz val="11"/>
        <color theme="1"/>
        <rFont val="Calibri"/>
        <family val="2"/>
        <scheme val="minor"/>
      </rPr>
      <t xml:space="preserve"> = €/DM</t>
    </r>
  </si>
  <si>
    <r>
      <t>nachgefragte Gütermengen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bzw. x</t>
    </r>
    <r>
      <rPr>
        <vertAlign val="subscript"/>
        <sz val="11"/>
        <color theme="1"/>
        <rFont val="Calibri"/>
        <family val="2"/>
        <scheme val="minor"/>
      </rPr>
      <t>2</t>
    </r>
  </si>
  <si>
    <r>
      <t>nachgefragte Gütermengen 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bzw y</t>
    </r>
    <r>
      <rPr>
        <vertAlign val="subscript"/>
        <sz val="11"/>
        <color theme="1"/>
        <rFont val="Calibri"/>
        <family val="2"/>
        <scheme val="minor"/>
      </rPr>
      <t>2</t>
    </r>
  </si>
  <si>
    <r>
      <t>beschäftigte Arbeitskräfte A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bzw. A</t>
    </r>
    <r>
      <rPr>
        <vertAlign val="subscript"/>
        <sz val="11"/>
        <color theme="1"/>
        <rFont val="Calibri"/>
        <family val="2"/>
        <scheme val="minor"/>
      </rPr>
      <t>2</t>
    </r>
  </si>
  <si>
    <r>
      <t>Reallohn in eigenen Preisen 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bzw 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y</t>
    </r>
  </si>
  <si>
    <r>
      <t>Reallohn in Importpreisen 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/Py bzw 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/px</t>
    </r>
  </si>
  <si>
    <t>Vor realer DM-Aufwertung</t>
  </si>
  <si>
    <t>Nach realer DM-Aufwertung</t>
  </si>
  <si>
    <r>
      <t xml:space="preserve"> (</t>
    </r>
    <r>
      <rPr>
        <sz val="11"/>
        <color theme="4"/>
        <rFont val="Calibri"/>
        <family val="2"/>
        <scheme val="minor"/>
      </rPr>
      <t>blau = exogene</t>
    </r>
    <r>
      <rPr>
        <sz val="11"/>
        <color theme="1"/>
        <rFont val="Calibri"/>
        <family val="2"/>
        <scheme val="minor"/>
      </rPr>
      <t>, schwarz = endogene Variable)</t>
    </r>
  </si>
  <si>
    <t xml:space="preserve"> produzierte Gütermengen X bzw Y</t>
  </si>
  <si>
    <r>
      <t>Leistungsbilanzsaldo real  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bzw 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</t>
    </r>
  </si>
  <si>
    <r>
      <t>Leistungsbilanzsaldo in Landeswährung S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bzw S</t>
    </r>
    <r>
      <rPr>
        <vertAlign val="subscript"/>
        <sz val="11"/>
        <color theme="1"/>
        <rFont val="Calibri"/>
        <family val="2"/>
        <scheme val="minor"/>
      </rPr>
      <t>2</t>
    </r>
  </si>
  <si>
    <r>
      <t>Sollbeschäftigung A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bzw. A</t>
    </r>
    <r>
      <rPr>
        <vertAlign val="subscript"/>
        <sz val="11"/>
        <color theme="1"/>
        <rFont val="Calibri"/>
        <family val="2"/>
        <scheme val="minor"/>
      </rPr>
      <t>2</t>
    </r>
  </si>
  <si>
    <t>Deutschland (€)</t>
  </si>
  <si>
    <t>Deutschland (DM=€)</t>
  </si>
  <si>
    <t xml:space="preserve"> Nominallohn w (in jeweils eigener Währung)</t>
  </si>
  <si>
    <t>Solver-</t>
  </si>
  <si>
    <t>Zielzelle</t>
  </si>
  <si>
    <t>Vor Präferenzänderung</t>
  </si>
  <si>
    <t>Nach Präferenzänderung</t>
  </si>
  <si>
    <t>Vor deutscher Lohnerhöhung</t>
  </si>
  <si>
    <t>Nach deutscher Lohnerhöhung</t>
  </si>
  <si>
    <t>Szenario Währungsaustritt</t>
  </si>
  <si>
    <t>Szenario Präferenzänderung</t>
  </si>
  <si>
    <t>Szenario Lohnerhöhung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</si>
</sst>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2" fontId="2" fillId="0" borderId="0" xfId="0" applyNumberFormat="1" applyFont="1" applyFill="1"/>
    <xf numFmtId="2" fontId="3" fillId="0" borderId="0" xfId="0" applyNumberFormat="1" applyFont="1" applyFill="1"/>
    <xf numFmtId="2" fontId="0" fillId="0" borderId="0" xfId="0" applyNumberFormat="1" applyFill="1"/>
    <xf numFmtId="164" fontId="0" fillId="0" borderId="0" xfId="0" applyNumberFormat="1"/>
    <xf numFmtId="2" fontId="0" fillId="2" borderId="0" xfId="0" applyNumberFormat="1" applyFill="1"/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3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2" fontId="0" fillId="0" borderId="9" xfId="0" applyNumberFormat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/>
    <xf numFmtId="2" fontId="3" fillId="0" borderId="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2" fontId="0" fillId="3" borderId="0" xfId="0" applyNumberFormat="1" applyFill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 topLeftCell="A1">
      <selection activeCell="B7" sqref="B7"/>
    </sheetView>
  </sheetViews>
  <sheetFormatPr defaultColWidth="11.421875" defaultRowHeight="15"/>
  <cols>
    <col min="1" max="1" width="27.28125" style="0" customWidth="1"/>
    <col min="2" max="2" width="17.8515625" style="0" customWidth="1"/>
    <col min="4" max="4" width="4.421875" style="0" customWidth="1"/>
    <col min="5" max="5" width="47.7109375" style="0" customWidth="1"/>
    <col min="6" max="6" width="18.57421875" style="0" customWidth="1"/>
    <col min="8" max="8" width="16.57421875" style="0" customWidth="1"/>
  </cols>
  <sheetData>
    <row r="1" spans="1:9" ht="15.75">
      <c r="A1" s="45" t="s">
        <v>34</v>
      </c>
      <c r="D1" s="41"/>
      <c r="E1" s="28" t="s">
        <v>20</v>
      </c>
      <c r="F1" s="8" t="s">
        <v>18</v>
      </c>
      <c r="G1" s="10"/>
      <c r="H1" s="9" t="s">
        <v>19</v>
      </c>
      <c r="I1" s="10"/>
    </row>
    <row r="2" spans="4:9" ht="15.75" thickBot="1">
      <c r="D2" s="41"/>
      <c r="E2" s="32"/>
      <c r="F2" s="33" t="s">
        <v>26</v>
      </c>
      <c r="G2" s="35" t="s">
        <v>1</v>
      </c>
      <c r="H2" s="34" t="s">
        <v>0</v>
      </c>
      <c r="I2" s="35" t="s">
        <v>1</v>
      </c>
    </row>
    <row r="3" spans="1:9" ht="18">
      <c r="A3" s="3"/>
      <c r="B3" s="3"/>
      <c r="C3" s="3"/>
      <c r="D3" s="43">
        <v>1</v>
      </c>
      <c r="E3" s="38" t="s">
        <v>10</v>
      </c>
      <c r="F3" s="36">
        <f>+(F7/F8)/G7</f>
        <v>0.6666666666666666</v>
      </c>
      <c r="G3" s="37">
        <v>1.5</v>
      </c>
      <c r="H3" s="39">
        <f>+(H7/H8)/I7</f>
        <v>1</v>
      </c>
      <c r="I3" s="37">
        <v>1</v>
      </c>
    </row>
    <row r="4" spans="1:9" ht="15">
      <c r="A4" s="4"/>
      <c r="B4" s="2"/>
      <c r="C4" s="2"/>
      <c r="D4" s="43">
        <v>2</v>
      </c>
      <c r="E4" s="29" t="s">
        <v>7</v>
      </c>
      <c r="F4" s="13">
        <v>10</v>
      </c>
      <c r="G4" s="15">
        <v>10</v>
      </c>
      <c r="H4" s="14">
        <v>10</v>
      </c>
      <c r="I4" s="15">
        <v>10</v>
      </c>
    </row>
    <row r="5" spans="1:9" ht="15">
      <c r="A5" s="4"/>
      <c r="B5" s="2"/>
      <c r="C5" s="2"/>
      <c r="D5" s="43">
        <v>3</v>
      </c>
      <c r="E5" s="29" t="s">
        <v>8</v>
      </c>
      <c r="F5" s="13">
        <v>2</v>
      </c>
      <c r="G5" s="15">
        <v>0.5</v>
      </c>
      <c r="H5" s="14">
        <v>2</v>
      </c>
      <c r="I5" s="15">
        <v>0.5</v>
      </c>
    </row>
    <row r="6" spans="1:9" ht="15">
      <c r="A6" s="4"/>
      <c r="B6" s="2"/>
      <c r="C6" s="2"/>
      <c r="D6" s="43">
        <v>4</v>
      </c>
      <c r="E6" s="29" t="s">
        <v>9</v>
      </c>
      <c r="F6" s="13">
        <v>0.5</v>
      </c>
      <c r="G6" s="15">
        <v>0.5</v>
      </c>
      <c r="H6" s="14">
        <v>0.5</v>
      </c>
      <c r="I6" s="15">
        <v>0.5</v>
      </c>
    </row>
    <row r="7" spans="1:9" ht="18">
      <c r="A7" s="4"/>
      <c r="B7" s="2"/>
      <c r="C7" s="2"/>
      <c r="D7" s="43">
        <v>5</v>
      </c>
      <c r="E7" s="29" t="s">
        <v>11</v>
      </c>
      <c r="F7" s="16">
        <v>1</v>
      </c>
      <c r="G7" s="18">
        <v>1.5</v>
      </c>
      <c r="H7" s="17">
        <v>1</v>
      </c>
      <c r="I7" s="18">
        <v>1.5</v>
      </c>
    </row>
    <row r="8" spans="1:9" ht="18">
      <c r="A8" s="4"/>
      <c r="B8" s="2"/>
      <c r="C8" s="2"/>
      <c r="D8" s="43">
        <v>6</v>
      </c>
      <c r="E8" s="29" t="s">
        <v>12</v>
      </c>
      <c r="F8" s="11">
        <f>+G3*F7/G7</f>
        <v>1</v>
      </c>
      <c r="G8" s="25">
        <f>1/F8</f>
        <v>1</v>
      </c>
      <c r="H8" s="12">
        <f>+I3*H7/I7</f>
        <v>0.6666666666666666</v>
      </c>
      <c r="I8" s="25">
        <f>1/H8</f>
        <v>1.5</v>
      </c>
    </row>
    <row r="9" spans="1:9" ht="18">
      <c r="A9" s="4"/>
      <c r="B9" s="2"/>
      <c r="C9" s="2"/>
      <c r="D9" s="43">
        <v>7</v>
      </c>
      <c r="E9" s="29" t="s">
        <v>23</v>
      </c>
      <c r="F9" s="19">
        <f>+F10*F7</f>
        <v>70.71067811865476</v>
      </c>
      <c r="G9" s="21">
        <f>-F9/F8</f>
        <v>-70.71067811865476</v>
      </c>
      <c r="H9" s="20">
        <f>+H10*H7</f>
        <v>0</v>
      </c>
      <c r="I9" s="21">
        <f>-H9/H8</f>
        <v>0</v>
      </c>
    </row>
    <row r="10" spans="1:9" ht="18">
      <c r="A10" s="4"/>
      <c r="B10" s="2"/>
      <c r="C10" s="3"/>
      <c r="D10" s="43">
        <v>8</v>
      </c>
      <c r="E10" s="30" t="s">
        <v>22</v>
      </c>
      <c r="F10" s="22">
        <f>+(G13*G3*(1+F5)*G5-F13*(1+G5))/(F5-G5)</f>
        <v>70.71067811865476</v>
      </c>
      <c r="G10" s="24">
        <f>+G9/G7</f>
        <v>-47.14045207910317</v>
      </c>
      <c r="H10" s="23">
        <f>+(I13*I3*(1+H5)*I5-H13*(1+I5))/(H5-I5)</f>
        <v>0</v>
      </c>
      <c r="I10" s="24">
        <f>+I9/I7</f>
        <v>0</v>
      </c>
    </row>
    <row r="11" spans="1:12" ht="18">
      <c r="A11" s="4"/>
      <c r="B11" s="2"/>
      <c r="C11" s="2"/>
      <c r="D11" s="43">
        <v>9</v>
      </c>
      <c r="E11" s="29" t="s">
        <v>13</v>
      </c>
      <c r="F11" s="11">
        <f>+(F7*F13-F9)/(F7*(1+1/F5))</f>
        <v>47.14045207910317</v>
      </c>
      <c r="G11" s="24">
        <f>+F13-F11</f>
        <v>94.28090415820634</v>
      </c>
      <c r="H11" s="12">
        <f>+(H7*H13-H9)/(H7*(1+1/H5))</f>
        <v>94.28090415820634</v>
      </c>
      <c r="I11" s="24">
        <f>+H13-H11</f>
        <v>47.14045207910317</v>
      </c>
      <c r="K11" s="5"/>
      <c r="L11" s="5"/>
    </row>
    <row r="12" spans="1:9" ht="18">
      <c r="A12" s="4"/>
      <c r="B12" s="4"/>
      <c r="C12" s="4"/>
      <c r="D12" s="43">
        <v>10</v>
      </c>
      <c r="E12" s="29" t="s">
        <v>14</v>
      </c>
      <c r="F12" s="11">
        <f>+(F7*F13-F9)/(G7*F8*(1+F5))</f>
        <v>15.713484026367723</v>
      </c>
      <c r="G12" s="24">
        <f>+G13-F12</f>
        <v>125.70787221094179</v>
      </c>
      <c r="H12" s="12">
        <f>+(H7*H13-H9)/(I7*H8*(1+H5))</f>
        <v>47.14045207910317</v>
      </c>
      <c r="I12" s="24">
        <f>+I13-H12</f>
        <v>94.28090415820634</v>
      </c>
    </row>
    <row r="13" spans="4:9" ht="15">
      <c r="D13" s="43">
        <v>11</v>
      </c>
      <c r="E13" s="29" t="s">
        <v>21</v>
      </c>
      <c r="F13" s="22">
        <f>+F4*F23^F6</f>
        <v>141.4213562373095</v>
      </c>
      <c r="G13" s="24">
        <f>+G4*G23^G6</f>
        <v>141.4213562373095</v>
      </c>
      <c r="H13" s="23">
        <f>+H4*H23^H6</f>
        <v>141.4213562373095</v>
      </c>
      <c r="I13" s="24">
        <f>+I4*I23^I6</f>
        <v>141.4213562373095</v>
      </c>
    </row>
    <row r="14" spans="1:9" ht="18">
      <c r="A14" s="4"/>
      <c r="B14" s="2"/>
      <c r="C14" s="3"/>
      <c r="D14" s="43">
        <v>12</v>
      </c>
      <c r="E14" s="29" t="s">
        <v>15</v>
      </c>
      <c r="F14" s="22">
        <f>+(F13/F4)^(1/F6)</f>
        <v>200.00000000000003</v>
      </c>
      <c r="G14" s="24">
        <f>+(G13/G4)^(1/G6)</f>
        <v>200.00000000000003</v>
      </c>
      <c r="H14" s="23">
        <f>+(H13/H4)^(1/H6)</f>
        <v>200.00000000000003</v>
      </c>
      <c r="I14" s="24">
        <f>+(I13/I4)^(1/I6)</f>
        <v>200.00000000000003</v>
      </c>
    </row>
    <row r="15" spans="1:9" ht="15">
      <c r="A15" s="4"/>
      <c r="B15" s="2"/>
      <c r="C15" s="4"/>
      <c r="D15" s="43">
        <v>13</v>
      </c>
      <c r="E15" s="29" t="s">
        <v>27</v>
      </c>
      <c r="F15" s="19">
        <f>+F7*F4*F6*F23^(F6-1)</f>
        <v>0.35355339059327373</v>
      </c>
      <c r="G15" s="21">
        <f>+G7*G4*G6*G23^(G6-1)</f>
        <v>0.5303300858899106</v>
      </c>
      <c r="H15" s="20">
        <f>+H7*H4*H6*H23^(H6-1)</f>
        <v>0.35355339059327373</v>
      </c>
      <c r="I15" s="21">
        <f>+I7*I4*I6*I23^(I6-1)</f>
        <v>0.5303300858899106</v>
      </c>
    </row>
    <row r="16" spans="1:9" ht="18">
      <c r="A16" s="4"/>
      <c r="B16" s="2"/>
      <c r="C16" s="4"/>
      <c r="D16" s="43">
        <v>14</v>
      </c>
      <c r="E16" s="30" t="s">
        <v>16</v>
      </c>
      <c r="F16" s="22">
        <f>+F15/F7</f>
        <v>0.35355339059327373</v>
      </c>
      <c r="G16" s="24">
        <f>+G15/G7</f>
        <v>0.35355339059327373</v>
      </c>
      <c r="H16" s="23">
        <f>+H15/H7</f>
        <v>0.35355339059327373</v>
      </c>
      <c r="I16" s="24">
        <f>+I15/I7</f>
        <v>0.35355339059327373</v>
      </c>
    </row>
    <row r="17" spans="1:9" ht="18.75" thickBot="1">
      <c r="A17" s="4"/>
      <c r="B17" s="4"/>
      <c r="C17" s="4"/>
      <c r="D17" s="43">
        <v>15</v>
      </c>
      <c r="E17" s="31" t="s">
        <v>17</v>
      </c>
      <c r="F17" s="26">
        <f>+F15/(F8*G7)</f>
        <v>0.2357022603955158</v>
      </c>
      <c r="G17" s="27">
        <f>+G15*F8/F7</f>
        <v>0.5303300858899106</v>
      </c>
      <c r="H17" s="26">
        <f>+H15/(H8*I7)</f>
        <v>0.35355339059327373</v>
      </c>
      <c r="I17" s="27">
        <f>+I15*H8/H7</f>
        <v>0.35355339059327373</v>
      </c>
    </row>
    <row r="18" spans="1:9" ht="15">
      <c r="A18" s="4"/>
      <c r="B18" s="4"/>
      <c r="C18" s="4"/>
      <c r="D18" s="1"/>
      <c r="E18" s="40"/>
      <c r="F18" s="41"/>
      <c r="G18" s="41"/>
      <c r="H18" s="41"/>
      <c r="I18" s="42"/>
    </row>
    <row r="19" spans="1:4" ht="15">
      <c r="A19" s="4"/>
      <c r="B19" s="4"/>
      <c r="C19" s="4"/>
      <c r="D19" s="1"/>
    </row>
    <row r="20" spans="1:4" ht="15">
      <c r="A20" s="4"/>
      <c r="B20" s="4"/>
      <c r="C20" s="4"/>
      <c r="D20" s="1"/>
    </row>
    <row r="21" spans="1:4" ht="15">
      <c r="A21" s="4"/>
      <c r="B21" s="4"/>
      <c r="C21" s="4"/>
      <c r="D21" s="1"/>
    </row>
    <row r="23" spans="5:9" ht="18">
      <c r="E23" s="29" t="s">
        <v>24</v>
      </c>
      <c r="F23" s="13">
        <v>200</v>
      </c>
      <c r="G23" s="15">
        <v>200</v>
      </c>
      <c r="H23" s="14">
        <v>200</v>
      </c>
      <c r="I23" s="15">
        <v>200</v>
      </c>
    </row>
    <row r="26" spans="1:9" ht="15">
      <c r="A26" s="4"/>
      <c r="B26" s="4"/>
      <c r="C26" s="4"/>
      <c r="D26" s="1"/>
      <c r="E26" s="1" t="s">
        <v>2</v>
      </c>
      <c r="F26" s="6">
        <f>+F7*F13-F7*F11-F8*G7*F12-F9</f>
        <v>0</v>
      </c>
      <c r="G26" s="6">
        <f>+G7*G13-(F7/F8)*G11-G7*G12-G9</f>
        <v>0</v>
      </c>
      <c r="H26" s="6">
        <f>+H7*H13-H7*H11-H8*I7*H12-H9</f>
        <v>0</v>
      </c>
      <c r="I26" s="6">
        <f>+I7*I13-(H7/H8)*I11-I7*I12-I9</f>
        <v>0</v>
      </c>
    </row>
    <row r="27" spans="1:9" ht="15">
      <c r="A27" s="4"/>
      <c r="B27" s="4"/>
      <c r="C27" s="4"/>
      <c r="D27" s="1"/>
      <c r="E27" s="1" t="s">
        <v>3</v>
      </c>
      <c r="F27" s="6">
        <f>+F5*(G7*F8/F7)*F12-F11</f>
        <v>0</v>
      </c>
      <c r="G27" s="6">
        <f>+G5*(G7*F8/F7)*G12-G11</f>
        <v>0</v>
      </c>
      <c r="H27" s="6">
        <f>+H5*(I7*H8/H7)*H12-H11</f>
        <v>0</v>
      </c>
      <c r="I27" s="6">
        <f>+I5*(I7*H8/H7)*I12-I11</f>
        <v>0</v>
      </c>
    </row>
    <row r="28" spans="1:9" ht="15">
      <c r="A28" s="4"/>
      <c r="B28" s="4"/>
      <c r="C28" s="4"/>
      <c r="D28" s="1"/>
      <c r="E28" s="1" t="s">
        <v>6</v>
      </c>
      <c r="F28" s="6">
        <f>+F7/(G7*F8)-F3</f>
        <v>0</v>
      </c>
      <c r="G28" s="6">
        <f>+G7*F8/F7-G3</f>
        <v>0</v>
      </c>
      <c r="H28" s="6">
        <f>+H7/(I7*H8)-H3</f>
        <v>0</v>
      </c>
      <c r="I28" s="6">
        <f>+I7*H8/H7-I3</f>
        <v>0</v>
      </c>
    </row>
    <row r="29" spans="1:9" ht="15">
      <c r="A29" s="4"/>
      <c r="B29" s="4"/>
      <c r="C29" s="4"/>
      <c r="D29" s="1"/>
      <c r="E29" s="1" t="s">
        <v>4</v>
      </c>
      <c r="F29" s="1">
        <f>+F7/(G7*F8)</f>
        <v>0.6666666666666666</v>
      </c>
      <c r="G29" s="1">
        <f>+G7*F8/F7</f>
        <v>1.5</v>
      </c>
      <c r="H29" s="1">
        <f>+H7/(I7*H8)</f>
        <v>1</v>
      </c>
      <c r="I29" s="1">
        <f>+I7*H8/H7</f>
        <v>1</v>
      </c>
    </row>
    <row r="32" spans="1:9" ht="15">
      <c r="A32" s="4"/>
      <c r="B32" s="4"/>
      <c r="C32" s="4"/>
      <c r="D32" s="1"/>
      <c r="E32" s="4" t="s">
        <v>5</v>
      </c>
      <c r="F32" s="7">
        <f>+F15*F14/(F7*F13)</f>
        <v>0.5</v>
      </c>
      <c r="G32" s="7">
        <f>+G15*G14/(G7*G13)</f>
        <v>0.5</v>
      </c>
      <c r="H32" s="7">
        <f>+H15*H14/(H7*H13)</f>
        <v>0.5</v>
      </c>
      <c r="I32" s="7">
        <f>+I15*I14/(I7*I13)</f>
        <v>0.5</v>
      </c>
    </row>
    <row r="33" spans="2:7" ht="15">
      <c r="B33" s="1"/>
      <c r="C33" s="1"/>
      <c r="F33" s="1"/>
      <c r="G33" s="1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/>
  </sheetViews>
  <sheetFormatPr defaultColWidth="11.421875" defaultRowHeight="15"/>
  <cols>
    <col min="1" max="1" width="27.28125" style="0" customWidth="1"/>
    <col min="2" max="2" width="17.8515625" style="0" customWidth="1"/>
    <col min="4" max="4" width="4.421875" style="0" customWidth="1"/>
    <col min="5" max="5" width="47.7109375" style="0" customWidth="1"/>
    <col min="6" max="6" width="18.57421875" style="0" customWidth="1"/>
    <col min="8" max="8" width="16.57421875" style="0" customWidth="1"/>
  </cols>
  <sheetData>
    <row r="1" spans="1:9" ht="15.75">
      <c r="A1" s="45" t="s">
        <v>35</v>
      </c>
      <c r="D1" s="41"/>
      <c r="E1" s="28" t="s">
        <v>20</v>
      </c>
      <c r="F1" s="8" t="s">
        <v>30</v>
      </c>
      <c r="G1" s="10"/>
      <c r="H1" s="9" t="s">
        <v>31</v>
      </c>
      <c r="I1" s="10"/>
    </row>
    <row r="2" spans="4:9" ht="15.75" thickBot="1">
      <c r="D2" s="41"/>
      <c r="E2" s="32"/>
      <c r="F2" s="33" t="s">
        <v>25</v>
      </c>
      <c r="G2" s="35" t="s">
        <v>1</v>
      </c>
      <c r="H2" s="34" t="s">
        <v>25</v>
      </c>
      <c r="I2" s="35" t="s">
        <v>1</v>
      </c>
    </row>
    <row r="3" spans="1:9" ht="18">
      <c r="A3" s="3"/>
      <c r="B3" s="3"/>
      <c r="C3" s="3"/>
      <c r="D3" s="43">
        <v>1</v>
      </c>
      <c r="E3" s="38" t="s">
        <v>10</v>
      </c>
      <c r="F3" s="36">
        <f>+(F7/F8)/G7</f>
        <v>0.6666666666666666</v>
      </c>
      <c r="G3" s="37">
        <v>1.5</v>
      </c>
      <c r="H3" s="39">
        <f>+(H7/H8)/I7</f>
        <v>1.0434782608695652</v>
      </c>
      <c r="I3" s="37">
        <v>0.9583333333333334</v>
      </c>
    </row>
    <row r="4" spans="1:9" ht="15">
      <c r="A4" s="4"/>
      <c r="B4" s="2"/>
      <c r="C4" s="2"/>
      <c r="D4" s="43">
        <v>2</v>
      </c>
      <c r="E4" s="29" t="s">
        <v>7</v>
      </c>
      <c r="F4" s="13">
        <v>10</v>
      </c>
      <c r="G4" s="15">
        <v>10</v>
      </c>
      <c r="H4" s="14">
        <v>10</v>
      </c>
      <c r="I4" s="15">
        <v>10</v>
      </c>
    </row>
    <row r="5" spans="1:9" ht="15">
      <c r="A5" s="4"/>
      <c r="B5" s="2"/>
      <c r="C5" s="2"/>
      <c r="D5" s="43">
        <v>3</v>
      </c>
      <c r="E5" s="29" t="s">
        <v>8</v>
      </c>
      <c r="F5" s="13">
        <v>2</v>
      </c>
      <c r="G5" s="15">
        <v>0.5</v>
      </c>
      <c r="H5" s="14">
        <v>3</v>
      </c>
      <c r="I5" s="15">
        <v>0.75</v>
      </c>
    </row>
    <row r="6" spans="1:9" ht="15">
      <c r="A6" s="4"/>
      <c r="B6" s="2"/>
      <c r="C6" s="2"/>
      <c r="D6" s="43">
        <v>4</v>
      </c>
      <c r="E6" s="29" t="s">
        <v>9</v>
      </c>
      <c r="F6" s="13">
        <v>0.5</v>
      </c>
      <c r="G6" s="15">
        <v>0.5</v>
      </c>
      <c r="H6" s="14">
        <v>0.5</v>
      </c>
      <c r="I6" s="15">
        <v>0.5</v>
      </c>
    </row>
    <row r="7" spans="1:11" ht="18">
      <c r="A7" s="4"/>
      <c r="B7" s="2"/>
      <c r="C7" s="2"/>
      <c r="D7" s="43">
        <v>5</v>
      </c>
      <c r="E7" s="29" t="s">
        <v>11</v>
      </c>
      <c r="F7" s="16">
        <v>1</v>
      </c>
      <c r="G7" s="18">
        <v>1.5</v>
      </c>
      <c r="H7" s="17">
        <v>1</v>
      </c>
      <c r="I7" s="18">
        <v>0.9583333332810094</v>
      </c>
      <c r="K7" t="s">
        <v>28</v>
      </c>
    </row>
    <row r="8" spans="1:11" ht="18">
      <c r="A8" s="4"/>
      <c r="B8" s="2"/>
      <c r="C8" s="2"/>
      <c r="D8" s="43">
        <v>6</v>
      </c>
      <c r="E8" s="29" t="s">
        <v>12</v>
      </c>
      <c r="F8" s="11">
        <f>+G3*F7/G7</f>
        <v>1</v>
      </c>
      <c r="G8" s="25">
        <f>1/F8</f>
        <v>1</v>
      </c>
      <c r="H8" s="12">
        <f>+I3*H7/I7</f>
        <v>1.0000000000545988</v>
      </c>
      <c r="I8" s="25">
        <f>1/H8</f>
        <v>0.9999999999454012</v>
      </c>
      <c r="K8" t="s">
        <v>29</v>
      </c>
    </row>
    <row r="9" spans="1:11" ht="18">
      <c r="A9" s="4"/>
      <c r="B9" s="2"/>
      <c r="C9" s="2"/>
      <c r="D9" s="43">
        <v>7</v>
      </c>
      <c r="E9" s="29" t="s">
        <v>23</v>
      </c>
      <c r="F9" s="19">
        <f>+F10*F7</f>
        <v>70.71067811865476</v>
      </c>
      <c r="G9" s="21">
        <f>-F9/F8</f>
        <v>-70.71067811865476</v>
      </c>
      <c r="H9" s="20">
        <f>+H10*H7</f>
        <v>70.71067811865474</v>
      </c>
      <c r="I9" s="21">
        <f>-H9/H8</f>
        <v>-70.71067811479402</v>
      </c>
      <c r="K9" s="44">
        <f>+F9-H9</f>
        <v>0</v>
      </c>
    </row>
    <row r="10" spans="1:9" ht="18">
      <c r="A10" s="4"/>
      <c r="B10" s="2"/>
      <c r="C10" s="3"/>
      <c r="D10" s="43">
        <v>8</v>
      </c>
      <c r="E10" s="30" t="s">
        <v>22</v>
      </c>
      <c r="F10" s="22">
        <f>+(G13*G3*(1+F5)*G5-F13*(1+G5))/(F5-G5)</f>
        <v>70.71067811865476</v>
      </c>
      <c r="G10" s="24">
        <f>+G9/G7</f>
        <v>-47.14045207910317</v>
      </c>
      <c r="H10" s="23">
        <f>+(I13*I3*(1+H5)*I5-H13*(1+I5))/(H5-I5)</f>
        <v>70.71067811865474</v>
      </c>
      <c r="I10" s="24">
        <f>+I9/I7</f>
        <v>-73.78505542816147</v>
      </c>
    </row>
    <row r="11" spans="1:12" ht="18">
      <c r="A11" s="4"/>
      <c r="B11" s="2"/>
      <c r="C11" s="2"/>
      <c r="D11" s="43">
        <v>9</v>
      </c>
      <c r="E11" s="29" t="s">
        <v>13</v>
      </c>
      <c r="F11" s="11">
        <f>+(F7*F13-F9)/(F7*(1+1/F5))</f>
        <v>47.14045207910317</v>
      </c>
      <c r="G11" s="24">
        <f>+F13-F11</f>
        <v>94.28090415820634</v>
      </c>
      <c r="H11" s="12">
        <f>+(H7*H13-H9)/(H7*(1+1/H5))</f>
        <v>53.03300858899108</v>
      </c>
      <c r="I11" s="24">
        <f>+H13-H11</f>
        <v>88.38834764831843</v>
      </c>
      <c r="K11" s="5"/>
      <c r="L11" s="5"/>
    </row>
    <row r="12" spans="1:9" ht="18">
      <c r="A12" s="4"/>
      <c r="B12" s="4"/>
      <c r="C12" s="4"/>
      <c r="D12" s="43">
        <v>10</v>
      </c>
      <c r="E12" s="29" t="s">
        <v>14</v>
      </c>
      <c r="F12" s="11">
        <f>+(F7*F13-F9)/(G7*F8*(1+F5))</f>
        <v>15.713484026367723</v>
      </c>
      <c r="G12" s="24">
        <f>+G13-F12</f>
        <v>125.70787221094179</v>
      </c>
      <c r="H12" s="12">
        <f>+(H7*H13-H9)/(I7*H8*(1+H5))</f>
        <v>18.446263857040375</v>
      </c>
      <c r="I12" s="24">
        <f>+I13-H12</f>
        <v>122.97509238026913</v>
      </c>
    </row>
    <row r="13" spans="4:9" ht="15">
      <c r="D13" s="43">
        <v>11</v>
      </c>
      <c r="E13" s="29" t="s">
        <v>21</v>
      </c>
      <c r="F13" s="22">
        <f>+F4*F23^F6</f>
        <v>141.4213562373095</v>
      </c>
      <c r="G13" s="24">
        <f>+G4*G23^G6</f>
        <v>141.4213562373095</v>
      </c>
      <c r="H13" s="23">
        <f>+H4*H23^H6</f>
        <v>141.4213562373095</v>
      </c>
      <c r="I13" s="24">
        <f>+I4*I23^I6</f>
        <v>141.4213562373095</v>
      </c>
    </row>
    <row r="14" spans="1:9" ht="18">
      <c r="A14" s="4"/>
      <c r="B14" s="2"/>
      <c r="C14" s="3"/>
      <c r="D14" s="43">
        <v>12</v>
      </c>
      <c r="E14" s="29" t="s">
        <v>15</v>
      </c>
      <c r="F14" s="22">
        <f>+(F13/F4)^(1/F6)</f>
        <v>200.00000000000003</v>
      </c>
      <c r="G14" s="24">
        <f>+(G13/G4)^(1/G6)</f>
        <v>200.00000000000003</v>
      </c>
      <c r="H14" s="23">
        <f>+(H13/H4)^(1/H6)</f>
        <v>200.00000000000003</v>
      </c>
      <c r="I14" s="24">
        <f>+(I13/I4)^(1/I6)</f>
        <v>200.00000000000003</v>
      </c>
    </row>
    <row r="15" spans="1:9" ht="15">
      <c r="A15" s="4"/>
      <c r="B15" s="2"/>
      <c r="C15" s="4"/>
      <c r="D15" s="43">
        <v>13</v>
      </c>
      <c r="E15" s="29" t="s">
        <v>27</v>
      </c>
      <c r="F15" s="19">
        <f>+F7*F4*F6*F23^(F6-1)</f>
        <v>0.35355339059327373</v>
      </c>
      <c r="G15" s="21">
        <f>+G7*G4*G6*G23^(G6-1)</f>
        <v>0.5303300858899106</v>
      </c>
      <c r="H15" s="20">
        <f>+H7*H4*H6*H23^(H6-1)</f>
        <v>0.35355339059327373</v>
      </c>
      <c r="I15" s="21">
        <f>+I7*I4*I6*I23^(I6-1)</f>
        <v>0.3388219993000547</v>
      </c>
    </row>
    <row r="16" spans="1:9" ht="18">
      <c r="A16" s="4"/>
      <c r="B16" s="2"/>
      <c r="C16" s="4"/>
      <c r="D16" s="43">
        <v>14</v>
      </c>
      <c r="E16" s="30" t="s">
        <v>16</v>
      </c>
      <c r="F16" s="22">
        <f>+F15/F7</f>
        <v>0.35355339059327373</v>
      </c>
      <c r="G16" s="24">
        <f>+G15/G7</f>
        <v>0.35355339059327373</v>
      </c>
      <c r="H16" s="23">
        <f>+H15/H7</f>
        <v>0.35355339059327373</v>
      </c>
      <c r="I16" s="24">
        <f>+I15/I7</f>
        <v>0.35355339059327373</v>
      </c>
    </row>
    <row r="17" spans="1:9" ht="18.75" thickBot="1">
      <c r="A17" s="4"/>
      <c r="B17" s="4"/>
      <c r="C17" s="4"/>
      <c r="D17" s="43">
        <v>15</v>
      </c>
      <c r="E17" s="31" t="s">
        <v>17</v>
      </c>
      <c r="F17" s="26">
        <f>+F15/(F8*G7)</f>
        <v>0.2357022603955158</v>
      </c>
      <c r="G17" s="27">
        <f>+G15*F8/F7</f>
        <v>0.5303300858899106</v>
      </c>
      <c r="H17" s="26">
        <f>+H15/(H8*I7)</f>
        <v>0.3689252771408074</v>
      </c>
      <c r="I17" s="27">
        <f>+I15*H8/H7</f>
        <v>0.33882199931855395</v>
      </c>
    </row>
    <row r="18" spans="1:9" ht="15">
      <c r="A18" s="4"/>
      <c r="B18" s="4"/>
      <c r="C18" s="4"/>
      <c r="D18" s="1"/>
      <c r="E18" s="40"/>
      <c r="F18" s="41"/>
      <c r="G18" s="41"/>
      <c r="H18" s="41"/>
      <c r="I18" s="42"/>
    </row>
    <row r="19" spans="1:4" ht="15">
      <c r="A19" s="4"/>
      <c r="B19" s="4"/>
      <c r="C19" s="4"/>
      <c r="D19" s="1"/>
    </row>
    <row r="20" spans="1:4" ht="15">
      <c r="A20" s="4"/>
      <c r="B20" s="4"/>
      <c r="C20" s="4"/>
      <c r="D20" s="1"/>
    </row>
    <row r="21" spans="1:4" ht="15">
      <c r="A21" s="4"/>
      <c r="B21" s="4"/>
      <c r="C21" s="4"/>
      <c r="D21" s="1"/>
    </row>
    <row r="23" spans="5:9" ht="18">
      <c r="E23" s="29" t="s">
        <v>24</v>
      </c>
      <c r="F23" s="13">
        <v>200</v>
      </c>
      <c r="G23" s="15">
        <v>200</v>
      </c>
      <c r="H23" s="14">
        <v>200</v>
      </c>
      <c r="I23" s="15">
        <v>200</v>
      </c>
    </row>
    <row r="26" spans="1:9" ht="15">
      <c r="A26" s="4"/>
      <c r="B26" s="4"/>
      <c r="C26" s="4"/>
      <c r="D26" s="1"/>
      <c r="E26" s="1" t="s">
        <v>2</v>
      </c>
      <c r="F26" s="6">
        <f>+F7*F13-F7*F11-F8*G7*F12-F9</f>
        <v>0</v>
      </c>
      <c r="G26" s="6">
        <f>+G7*G13-(F7/F8)*G11-G7*G12-G9</f>
        <v>0</v>
      </c>
      <c r="H26" s="6">
        <f>+H7*H13-H7*H11-H8*I7*H12-H9</f>
        <v>0</v>
      </c>
      <c r="I26" s="6">
        <f>+I7*I13-(H7/H8)*I11-I7*I12-I9</f>
        <v>0</v>
      </c>
    </row>
    <row r="27" spans="1:9" ht="15">
      <c r="A27" s="4"/>
      <c r="B27" s="4"/>
      <c r="C27" s="4"/>
      <c r="D27" s="1"/>
      <c r="E27" s="1" t="s">
        <v>3</v>
      </c>
      <c r="F27" s="6">
        <f>+F5*(G7*F8/F7)*F12-F11</f>
        <v>0</v>
      </c>
      <c r="G27" s="6">
        <f>+G5*(G7*F8/F7)*G12-G11</f>
        <v>0</v>
      </c>
      <c r="H27" s="6">
        <f>+H5*(I7*H8/H7)*H12-H11</f>
        <v>0</v>
      </c>
      <c r="I27" s="6">
        <f>+I5*(I7*H8/H7)*I12-I11</f>
        <v>0</v>
      </c>
    </row>
    <row r="28" spans="1:9" ht="15">
      <c r="A28" s="4"/>
      <c r="B28" s="4"/>
      <c r="C28" s="4"/>
      <c r="D28" s="1"/>
      <c r="E28" s="1" t="s">
        <v>6</v>
      </c>
      <c r="F28" s="6">
        <f>+F7/(G7*F8)-F3</f>
        <v>0</v>
      </c>
      <c r="G28" s="6">
        <f>+G7*F8/F7-G3</f>
        <v>0</v>
      </c>
      <c r="H28" s="6">
        <f>+H7/(I7*H8)-H3</f>
        <v>0</v>
      </c>
      <c r="I28" s="6">
        <f>+I7*H8/H7-I3</f>
        <v>0</v>
      </c>
    </row>
    <row r="29" spans="1:9" ht="15">
      <c r="A29" s="4"/>
      <c r="B29" s="4"/>
      <c r="C29" s="4"/>
      <c r="D29" s="1"/>
      <c r="E29" s="1" t="s">
        <v>4</v>
      </c>
      <c r="F29" s="1">
        <f>+F7/(G7*F8)</f>
        <v>0.6666666666666666</v>
      </c>
      <c r="G29" s="1">
        <f>+G7*F8/F7</f>
        <v>1.5</v>
      </c>
      <c r="H29" s="1">
        <f>+H7/(I7*H8)</f>
        <v>1.0434782608695652</v>
      </c>
      <c r="I29" s="1">
        <f>+I7*H8/H7</f>
        <v>0.9583333333333333</v>
      </c>
    </row>
    <row r="32" spans="1:9" ht="15">
      <c r="A32" s="4"/>
      <c r="B32" s="4"/>
      <c r="C32" s="4"/>
      <c r="D32" s="1"/>
      <c r="E32" s="4" t="s">
        <v>5</v>
      </c>
      <c r="F32" s="7">
        <f>+F15*F14/(F7*F13)</f>
        <v>0.5</v>
      </c>
      <c r="G32" s="7">
        <f>+G15*G14/(G7*G13)</f>
        <v>0.5</v>
      </c>
      <c r="H32" s="7">
        <f>+H15*H14/(H7*H13)</f>
        <v>0.5</v>
      </c>
      <c r="I32" s="7">
        <f>+I15*I14/(I7*I13)</f>
        <v>0.5</v>
      </c>
    </row>
    <row r="33" spans="2:7" ht="15">
      <c r="B33" s="1"/>
      <c r="C33" s="1"/>
      <c r="F33" s="1"/>
      <c r="G33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/>
  </sheetViews>
  <sheetFormatPr defaultColWidth="11.421875" defaultRowHeight="15"/>
  <cols>
    <col min="1" max="1" width="27.28125" style="0" customWidth="1"/>
    <col min="2" max="2" width="17.8515625" style="0" customWidth="1"/>
    <col min="4" max="4" width="4.421875" style="0" customWidth="1"/>
    <col min="5" max="5" width="47.7109375" style="0" customWidth="1"/>
    <col min="6" max="6" width="18.57421875" style="0" customWidth="1"/>
    <col min="8" max="8" width="16.57421875" style="0" customWidth="1"/>
  </cols>
  <sheetData>
    <row r="1" spans="1:9" ht="15.75">
      <c r="A1" s="45" t="s">
        <v>36</v>
      </c>
      <c r="D1" s="41"/>
      <c r="E1" s="28" t="s">
        <v>20</v>
      </c>
      <c r="F1" s="8" t="s">
        <v>32</v>
      </c>
      <c r="G1" s="10"/>
      <c r="H1" s="9" t="s">
        <v>33</v>
      </c>
      <c r="I1" s="10"/>
    </row>
    <row r="2" spans="4:9" ht="15.75" thickBot="1">
      <c r="D2" s="41"/>
      <c r="E2" s="32"/>
      <c r="F2" s="33" t="s">
        <v>25</v>
      </c>
      <c r="G2" s="35" t="s">
        <v>1</v>
      </c>
      <c r="H2" s="34" t="s">
        <v>25</v>
      </c>
      <c r="I2" s="35" t="s">
        <v>1</v>
      </c>
    </row>
    <row r="3" spans="1:9" ht="18">
      <c r="A3" s="3"/>
      <c r="B3" s="3"/>
      <c r="C3" s="3"/>
      <c r="D3" s="43">
        <v>1</v>
      </c>
      <c r="E3" s="38" t="s">
        <v>10</v>
      </c>
      <c r="F3" s="36">
        <f>+(F7/F8)/G7</f>
        <v>0.6666666666666666</v>
      </c>
      <c r="G3" s="37">
        <v>1.5</v>
      </c>
      <c r="H3" s="39">
        <f>+(H7/H8)/I7</f>
        <v>0.9999999999550919</v>
      </c>
      <c r="I3" s="37">
        <v>1.000000000044908</v>
      </c>
    </row>
    <row r="4" spans="1:9" ht="15">
      <c r="A4" s="4"/>
      <c r="B4" s="2"/>
      <c r="C4" s="2"/>
      <c r="D4" s="43">
        <v>2</v>
      </c>
      <c r="E4" s="29" t="s">
        <v>7</v>
      </c>
      <c r="F4" s="13">
        <v>10</v>
      </c>
      <c r="G4" s="15">
        <v>10</v>
      </c>
      <c r="H4" s="14">
        <v>10</v>
      </c>
      <c r="I4" s="15">
        <v>10</v>
      </c>
    </row>
    <row r="5" spans="1:9" ht="15">
      <c r="A5" s="4"/>
      <c r="B5" s="2"/>
      <c r="C5" s="2"/>
      <c r="D5" s="43">
        <v>3</v>
      </c>
      <c r="E5" s="29" t="s">
        <v>8</v>
      </c>
      <c r="F5" s="13">
        <v>2</v>
      </c>
      <c r="G5" s="15">
        <v>0.5</v>
      </c>
      <c r="H5" s="14">
        <v>2</v>
      </c>
      <c r="I5" s="15">
        <v>0.5</v>
      </c>
    </row>
    <row r="6" spans="1:9" ht="15">
      <c r="A6" s="4"/>
      <c r="B6" s="2"/>
      <c r="C6" s="2"/>
      <c r="D6" s="43">
        <v>4</v>
      </c>
      <c r="E6" s="29" t="s">
        <v>9</v>
      </c>
      <c r="F6" s="13">
        <v>0.5</v>
      </c>
      <c r="G6" s="15">
        <v>0.5</v>
      </c>
      <c r="H6" s="14">
        <v>0.5</v>
      </c>
      <c r="I6" s="15">
        <v>0.5</v>
      </c>
    </row>
    <row r="7" spans="1:11" ht="18">
      <c r="A7" s="4"/>
      <c r="B7" s="2"/>
      <c r="C7" s="2"/>
      <c r="D7" s="43">
        <v>5</v>
      </c>
      <c r="E7" s="29" t="s">
        <v>11</v>
      </c>
      <c r="F7" s="16">
        <v>1</v>
      </c>
      <c r="G7" s="18">
        <v>1.5</v>
      </c>
      <c r="H7" s="17">
        <v>1.442622961433447</v>
      </c>
      <c r="I7" s="18">
        <v>1.5</v>
      </c>
      <c r="K7" t="s">
        <v>28</v>
      </c>
    </row>
    <row r="8" spans="1:11" ht="18">
      <c r="A8" s="4"/>
      <c r="B8" s="2"/>
      <c r="C8" s="2"/>
      <c r="D8" s="43">
        <v>6</v>
      </c>
      <c r="E8" s="29" t="s">
        <v>12</v>
      </c>
      <c r="F8" s="11">
        <f>+G3*F7/G7</f>
        <v>1</v>
      </c>
      <c r="G8" s="25">
        <f>1/F8</f>
        <v>1</v>
      </c>
      <c r="H8" s="12">
        <f>+I3*H7/I7</f>
        <v>0.9617486409988216</v>
      </c>
      <c r="I8" s="25">
        <f>1/H8</f>
        <v>1.0397727195761384</v>
      </c>
      <c r="K8" t="s">
        <v>29</v>
      </c>
    </row>
    <row r="9" spans="1:11" ht="18">
      <c r="A9" s="4"/>
      <c r="B9" s="2"/>
      <c r="C9" s="2"/>
      <c r="D9" s="43">
        <v>7</v>
      </c>
      <c r="E9" s="29" t="s">
        <v>23</v>
      </c>
      <c r="F9" s="19">
        <f>+F10*F7</f>
        <v>70.71067811865476</v>
      </c>
      <c r="G9" s="21">
        <f>-F9/F8</f>
        <v>-70.71067811865476</v>
      </c>
      <c r="H9" s="20">
        <f>+H10*H7</f>
        <v>9.162045926495648E-09</v>
      </c>
      <c r="I9" s="21">
        <f>-H9/H8</f>
        <v>-9.526445409873862E-09</v>
      </c>
      <c r="K9" s="44">
        <f>+H9</f>
        <v>9.162045926495648E-09</v>
      </c>
    </row>
    <row r="10" spans="1:9" ht="18">
      <c r="A10" s="4"/>
      <c r="B10" s="2"/>
      <c r="C10" s="3"/>
      <c r="D10" s="43">
        <v>8</v>
      </c>
      <c r="E10" s="30" t="s">
        <v>22</v>
      </c>
      <c r="F10" s="22">
        <f>+(G13*G3*(1+F5)*G5-F13*(1+G5))/(F5-G5)</f>
        <v>70.71067811865476</v>
      </c>
      <c r="G10" s="24">
        <f>+G9/G7</f>
        <v>-47.14045207910317</v>
      </c>
      <c r="H10" s="23">
        <f>+(I13*I3*(1+H5)*I5-H13*(1+I5))/(H5-I5)</f>
        <v>6.350963606867784E-09</v>
      </c>
      <c r="I10" s="24">
        <f>+I9/I7</f>
        <v>-6.350963606582574E-09</v>
      </c>
    </row>
    <row r="11" spans="1:12" ht="18">
      <c r="A11" s="4"/>
      <c r="B11" s="2"/>
      <c r="C11" s="2"/>
      <c r="D11" s="43">
        <v>9</v>
      </c>
      <c r="E11" s="29" t="s">
        <v>13</v>
      </c>
      <c r="F11" s="11">
        <f>+(F7*F13-F9)/(F7*(1+1/F5))</f>
        <v>47.14045207910317</v>
      </c>
      <c r="G11" s="24">
        <f>+F13-F11</f>
        <v>94.28090415820634</v>
      </c>
      <c r="H11" s="12">
        <f>+(H7*H13-H9)/(H7*(1+1/H5))</f>
        <v>94.28090415397236</v>
      </c>
      <c r="I11" s="24">
        <f>+H13-H11</f>
        <v>47.14045208333715</v>
      </c>
      <c r="K11" s="5"/>
      <c r="L11" s="5"/>
    </row>
    <row r="12" spans="1:9" ht="18">
      <c r="A12" s="4"/>
      <c r="B12" s="4"/>
      <c r="C12" s="4"/>
      <c r="D12" s="43">
        <v>10</v>
      </c>
      <c r="E12" s="29" t="s">
        <v>14</v>
      </c>
      <c r="F12" s="11">
        <f>+(F7*F13-F9)/(G7*F8*(1+F5))</f>
        <v>15.713484026367723</v>
      </c>
      <c r="G12" s="24">
        <f>+G13-F12</f>
        <v>125.70787221094179</v>
      </c>
      <c r="H12" s="12">
        <f>+(H7*H13-H9)/(I7*H8*(1+H5))</f>
        <v>47.140452074869195</v>
      </c>
      <c r="I12" s="24">
        <f>+I13-H12</f>
        <v>94.28090416244032</v>
      </c>
    </row>
    <row r="13" spans="4:9" ht="15">
      <c r="D13" s="43">
        <v>11</v>
      </c>
      <c r="E13" s="29" t="s">
        <v>21</v>
      </c>
      <c r="F13" s="22">
        <f>+F4*F23^F6</f>
        <v>141.4213562373095</v>
      </c>
      <c r="G13" s="24">
        <f>+G4*G23^G6</f>
        <v>141.4213562373095</v>
      </c>
      <c r="H13" s="23">
        <f>+H4*H23^H6</f>
        <v>141.4213562373095</v>
      </c>
      <c r="I13" s="24">
        <f>+I4*I23^I6</f>
        <v>141.4213562373095</v>
      </c>
    </row>
    <row r="14" spans="1:9" ht="18">
      <c r="A14" s="4"/>
      <c r="B14" s="2"/>
      <c r="C14" s="3"/>
      <c r="D14" s="43">
        <v>12</v>
      </c>
      <c r="E14" s="29" t="s">
        <v>15</v>
      </c>
      <c r="F14" s="22">
        <f>+(F13/F4)^(1/F6)</f>
        <v>200.00000000000003</v>
      </c>
      <c r="G14" s="24">
        <f>+(G13/G4)^(1/G6)</f>
        <v>200.00000000000003</v>
      </c>
      <c r="H14" s="23">
        <f>+(H13/H4)^(1/H6)</f>
        <v>200.00000000000003</v>
      </c>
      <c r="I14" s="24">
        <f>+(I13/I4)^(1/I6)</f>
        <v>200.00000000000003</v>
      </c>
    </row>
    <row r="15" spans="1:9" ht="15">
      <c r="A15" s="4"/>
      <c r="B15" s="2"/>
      <c r="C15" s="4"/>
      <c r="D15" s="43">
        <v>13</v>
      </c>
      <c r="E15" s="29" t="s">
        <v>27</v>
      </c>
      <c r="F15" s="19">
        <f>+F7*F4*F6*F23^(F6-1)</f>
        <v>0.35355339059327373</v>
      </c>
      <c r="G15" s="21">
        <f>+G7*G4*G6*G23^(G6-1)</f>
        <v>0.5303300858899106</v>
      </c>
      <c r="H15" s="20">
        <f>+H7*H4*H6*H23^(H6-1)</f>
        <v>0.5100442393625048</v>
      </c>
      <c r="I15" s="21">
        <f>+I7*I4*I6*I23^(I6-1)</f>
        <v>0.5303300858899106</v>
      </c>
    </row>
    <row r="16" spans="1:9" ht="18">
      <c r="A16" s="4"/>
      <c r="B16" s="2"/>
      <c r="C16" s="4"/>
      <c r="D16" s="43">
        <v>14</v>
      </c>
      <c r="E16" s="30" t="s">
        <v>16</v>
      </c>
      <c r="F16" s="22">
        <f>+F15/F7</f>
        <v>0.35355339059327373</v>
      </c>
      <c r="G16" s="24">
        <f>+G15/G7</f>
        <v>0.35355339059327373</v>
      </c>
      <c r="H16" s="23">
        <f>+H15/H7</f>
        <v>0.35355339059327373</v>
      </c>
      <c r="I16" s="24">
        <f>+I15/I7</f>
        <v>0.35355339059327373</v>
      </c>
    </row>
    <row r="17" spans="1:9" ht="18.75" thickBot="1">
      <c r="A17" s="4"/>
      <c r="B17" s="4"/>
      <c r="C17" s="4"/>
      <c r="D17" s="43">
        <v>15</v>
      </c>
      <c r="E17" s="31" t="s">
        <v>17</v>
      </c>
      <c r="F17" s="26">
        <f>+F15/(F8*G7)</f>
        <v>0.2357022603955158</v>
      </c>
      <c r="G17" s="27">
        <f>+G15*F8/F7</f>
        <v>0.5303300858899106</v>
      </c>
      <c r="H17" s="26">
        <f>+H15/(H8*I7)</f>
        <v>0.3535533905773963</v>
      </c>
      <c r="I17" s="27">
        <f>+I15*H8/H7</f>
        <v>0.35355339060915114</v>
      </c>
    </row>
    <row r="18" spans="1:9" ht="15">
      <c r="A18" s="4"/>
      <c r="B18" s="4"/>
      <c r="C18" s="4"/>
      <c r="D18" s="1"/>
      <c r="E18" s="40"/>
      <c r="F18" s="41"/>
      <c r="G18" s="41"/>
      <c r="H18" s="41"/>
      <c r="I18" s="42"/>
    </row>
    <row r="19" spans="1:4" ht="15">
      <c r="A19" s="4"/>
      <c r="B19" s="4"/>
      <c r="C19" s="4"/>
      <c r="D19" s="1"/>
    </row>
    <row r="20" spans="1:4" ht="15">
      <c r="A20" s="4"/>
      <c r="B20" s="4"/>
      <c r="C20" s="4"/>
      <c r="D20" s="1"/>
    </row>
    <row r="21" spans="1:4" ht="15">
      <c r="A21" s="4"/>
      <c r="B21" s="4"/>
      <c r="C21" s="4"/>
      <c r="D21" s="1"/>
    </row>
    <row r="23" spans="5:9" ht="18">
      <c r="E23" s="29" t="s">
        <v>24</v>
      </c>
      <c r="F23" s="13">
        <v>200</v>
      </c>
      <c r="G23" s="15">
        <v>200</v>
      </c>
      <c r="H23" s="14">
        <v>200</v>
      </c>
      <c r="I23" s="15">
        <v>200</v>
      </c>
    </row>
    <row r="26" spans="1:9" ht="15">
      <c r="A26" s="4"/>
      <c r="B26" s="4"/>
      <c r="C26" s="4"/>
      <c r="D26" s="1"/>
      <c r="E26" s="1" t="s">
        <v>2</v>
      </c>
      <c r="F26" s="6">
        <f>+F7*F13-F7*F11-F8*G7*F12-F9</f>
        <v>0</v>
      </c>
      <c r="G26" s="6">
        <f>+G7*G13-(F7/F8)*G11-G7*G12-G9</f>
        <v>0</v>
      </c>
      <c r="H26" s="6">
        <f>+H7*H13-H7*H11-H8*I7*H12-H9</f>
        <v>1.8958053533264664E-14</v>
      </c>
      <c r="I26" s="6">
        <f>+I7*I13-(H7/H8)*I11-I7*I12-I9</f>
        <v>-2.84221372449081E-14</v>
      </c>
    </row>
    <row r="27" spans="1:9" ht="15">
      <c r="A27" s="4"/>
      <c r="B27" s="4"/>
      <c r="C27" s="4"/>
      <c r="D27" s="1"/>
      <c r="E27" s="1" t="s">
        <v>3</v>
      </c>
      <c r="F27" s="6">
        <f>+F5*(G7*F8/F7)*F12-F11</f>
        <v>0</v>
      </c>
      <c r="G27" s="6">
        <f>+G5*(G7*F8/F7)*G12-G11</f>
        <v>0</v>
      </c>
      <c r="H27" s="6">
        <f>+H5*(I7*H8/H7)*H12-H11</f>
        <v>0</v>
      </c>
      <c r="I27" s="6">
        <f>+I5*(I7*H8/H7)*I12-I11</f>
        <v>0</v>
      </c>
    </row>
    <row r="28" spans="1:9" ht="15">
      <c r="A28" s="4"/>
      <c r="B28" s="4"/>
      <c r="C28" s="4"/>
      <c r="D28" s="1"/>
      <c r="E28" s="1" t="s">
        <v>6</v>
      </c>
      <c r="F28" s="6">
        <f>+F7/(G7*F8)-F3</f>
        <v>0</v>
      </c>
      <c r="G28" s="6">
        <f>+G7*F8/F7-G3</f>
        <v>0</v>
      </c>
      <c r="H28" s="6">
        <f>+H7/(I7*H8)-H3</f>
        <v>0</v>
      </c>
      <c r="I28" s="6">
        <f>+I7*H8/H7-I3</f>
        <v>0</v>
      </c>
    </row>
    <row r="29" spans="1:9" ht="15">
      <c r="A29" s="4"/>
      <c r="B29" s="4"/>
      <c r="C29" s="4"/>
      <c r="D29" s="1"/>
      <c r="E29" s="1" t="s">
        <v>4</v>
      </c>
      <c r="F29" s="1">
        <f>+F7/(G7*F8)</f>
        <v>0.6666666666666666</v>
      </c>
      <c r="G29" s="1">
        <f>+G7*F8/F7</f>
        <v>1.5</v>
      </c>
      <c r="H29" s="1">
        <f>+H7/(I7*H8)</f>
        <v>0.9999999999550918</v>
      </c>
      <c r="I29" s="1">
        <f>+I7*H8/H7</f>
        <v>1.000000000044908</v>
      </c>
    </row>
    <row r="32" spans="1:9" ht="15">
      <c r="A32" s="4"/>
      <c r="B32" s="4"/>
      <c r="C32" s="4"/>
      <c r="D32" s="1"/>
      <c r="E32" s="4" t="s">
        <v>5</v>
      </c>
      <c r="F32" s="7">
        <f>+F15*F14/(F7*F13)</f>
        <v>0.5</v>
      </c>
      <c r="G32" s="7">
        <f>+G15*G14/(G7*G13)</f>
        <v>0.5</v>
      </c>
      <c r="H32" s="7">
        <f>+H15*H14/(H7*H13)</f>
        <v>0.5</v>
      </c>
      <c r="I32" s="7">
        <f>+I15*I14/(I7*I13)</f>
        <v>0.5</v>
      </c>
    </row>
    <row r="33" spans="2:7" ht="15">
      <c r="B33" s="1"/>
      <c r="C33" s="1"/>
      <c r="F33" s="1"/>
      <c r="G33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van Suntum</dc:creator>
  <cp:keywords/>
  <dc:description/>
  <cp:lastModifiedBy>Jens Oelgemöller</cp:lastModifiedBy>
  <dcterms:created xsi:type="dcterms:W3CDTF">2013-05-08T07:12:48Z</dcterms:created>
  <dcterms:modified xsi:type="dcterms:W3CDTF">2013-05-10T09:37:18Z</dcterms:modified>
  <cp:category/>
  <cp:version/>
  <cp:contentType/>
  <cp:contentStatus/>
</cp:coreProperties>
</file>