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DataSets5\Duncan\Dropbox\Recent Minimum Wage Changes\Legislation\CHS_Legislation_Lags\data\"/>
    </mc:Choice>
  </mc:AlternateContent>
  <bookViews>
    <workbookView xWindow="0" yWindow="0" windowWidth="19725" windowHeight="6210"/>
  </bookViews>
  <sheets>
    <sheet name="leg-dates-wide-datas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0" i="1" l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29" i="1"/>
  <c r="BB24" i="1" l="1"/>
  <c r="BA24" i="1"/>
  <c r="AR24" i="1"/>
  <c r="AQ24" i="1"/>
  <c r="AU5" i="1" l="1"/>
  <c r="BF10" i="1" l="1"/>
  <c r="BF17" i="1"/>
  <c r="BF18" i="1"/>
  <c r="BF22" i="1"/>
  <c r="BE10" i="1"/>
  <c r="BE17" i="1"/>
  <c r="BE18" i="1"/>
  <c r="BE22" i="1"/>
  <c r="AT4" i="1"/>
  <c r="BF4" i="1" s="1"/>
  <c r="AT3" i="1"/>
  <c r="BF3" i="1" s="1"/>
  <c r="AT2" i="1"/>
  <c r="BF2" i="1" s="1"/>
  <c r="AT6" i="1"/>
  <c r="BF6" i="1" s="1"/>
  <c r="AZ24" i="1"/>
  <c r="AY24" i="1"/>
  <c r="AX24" i="1"/>
  <c r="AW24" i="1"/>
  <c r="AV24" i="1"/>
  <c r="AT24" i="1"/>
  <c r="AU24" i="1"/>
  <c r="AT28" i="1"/>
  <c r="BF28" i="1" s="1"/>
  <c r="AT27" i="1"/>
  <c r="BF27" i="1" s="1"/>
  <c r="AT26" i="1"/>
  <c r="BF26" i="1" s="1"/>
  <c r="AT25" i="1"/>
  <c r="BF25" i="1" s="1"/>
  <c r="AT23" i="1"/>
  <c r="BF23" i="1" s="1"/>
  <c r="AT21" i="1"/>
  <c r="BF21" i="1" s="1"/>
  <c r="AT20" i="1"/>
  <c r="BF20" i="1" s="1"/>
  <c r="AT19" i="1"/>
  <c r="BF19" i="1" s="1"/>
  <c r="AT16" i="1"/>
  <c r="BF16" i="1" s="1"/>
  <c r="AT15" i="1"/>
  <c r="BF15" i="1" s="1"/>
  <c r="AT14" i="1"/>
  <c r="BF14" i="1" s="1"/>
  <c r="AT13" i="1"/>
  <c r="BF13" i="1" s="1"/>
  <c r="AT12" i="1"/>
  <c r="BF12" i="1" s="1"/>
  <c r="AT11" i="1"/>
  <c r="BF11" i="1" s="1"/>
  <c r="AT9" i="1"/>
  <c r="BF9" i="1" s="1"/>
  <c r="AT8" i="1"/>
  <c r="BF8" i="1" s="1"/>
  <c r="AV7" i="1"/>
  <c r="AU7" i="1"/>
  <c r="AT7" i="1"/>
  <c r="AS3" i="1"/>
  <c r="BE3" i="1" s="1"/>
  <c r="AS27" i="1"/>
  <c r="BE27" i="1" s="1"/>
  <c r="AS26" i="1"/>
  <c r="BE26" i="1" s="1"/>
  <c r="AS23" i="1"/>
  <c r="BE23" i="1" s="1"/>
  <c r="AS6" i="1"/>
  <c r="BE6" i="1" s="1"/>
  <c r="AS19" i="1"/>
  <c r="BE19" i="1" s="1"/>
  <c r="AS20" i="1"/>
  <c r="BE20" i="1" s="1"/>
  <c r="AS21" i="1"/>
  <c r="BE21" i="1" s="1"/>
  <c r="AS24" i="1"/>
  <c r="AS25" i="1"/>
  <c r="BE25" i="1" s="1"/>
  <c r="AS28" i="1"/>
  <c r="BE28" i="1" s="1"/>
  <c r="AS7" i="1"/>
  <c r="AS8" i="1"/>
  <c r="BE8" i="1" s="1"/>
  <c r="AS9" i="1"/>
  <c r="BE9" i="1" s="1"/>
  <c r="AS11" i="1"/>
  <c r="BE11" i="1" s="1"/>
  <c r="AS12" i="1"/>
  <c r="BE12" i="1" s="1"/>
  <c r="AS13" i="1"/>
  <c r="BE13" i="1" s="1"/>
  <c r="AS14" i="1"/>
  <c r="BE14" i="1" s="1"/>
  <c r="AS15" i="1"/>
  <c r="BE15" i="1" s="1"/>
  <c r="AS16" i="1"/>
  <c r="BE16" i="1" s="1"/>
  <c r="AS2" i="1"/>
  <c r="BE2" i="1" s="1"/>
  <c r="AS4" i="1"/>
  <c r="BE4" i="1" s="1"/>
  <c r="AV5" i="1"/>
  <c r="AJ5" i="1"/>
  <c r="AT5" i="1"/>
  <c r="AS5" i="1"/>
  <c r="BE5" i="1" s="1"/>
  <c r="BH2" i="1"/>
  <c r="BH3" i="1"/>
  <c r="BH4" i="1"/>
  <c r="BH5" i="1"/>
  <c r="BH6" i="1"/>
  <c r="BH7" i="1"/>
  <c r="BH8" i="1"/>
  <c r="BH9" i="1"/>
  <c r="BC10" i="1"/>
  <c r="BD10" i="1"/>
  <c r="BH11" i="1"/>
  <c r="BH12" i="1"/>
  <c r="BH13" i="1"/>
  <c r="BH14" i="1"/>
  <c r="BH15" i="1"/>
  <c r="BH16" i="1"/>
  <c r="BC17" i="1"/>
  <c r="BD17" i="1"/>
  <c r="BC18" i="1"/>
  <c r="BD18" i="1"/>
  <c r="BH19" i="1"/>
  <c r="BH20" i="1"/>
  <c r="BH21" i="1"/>
  <c r="BC22" i="1"/>
  <c r="BD22" i="1"/>
  <c r="BH23" i="1"/>
  <c r="BH24" i="1"/>
  <c r="BH25" i="1"/>
  <c r="BH26" i="1"/>
  <c r="BH27" i="1"/>
  <c r="BH28" i="1"/>
  <c r="BE7" i="1" l="1"/>
  <c r="BF7" i="1"/>
  <c r="BF5" i="1"/>
  <c r="BI28" i="1"/>
  <c r="BI27" i="1"/>
  <c r="BI26" i="1"/>
  <c r="BI24" i="1"/>
  <c r="BI23" i="1"/>
  <c r="BI19" i="1"/>
  <c r="BI20" i="1"/>
  <c r="BI16" i="1"/>
  <c r="BI15" i="1"/>
  <c r="BI14" i="1"/>
  <c r="BI3" i="1"/>
  <c r="BI2" i="1"/>
  <c r="AL7" i="1"/>
  <c r="AH25" i="1"/>
  <c r="BI25" i="1" s="1"/>
  <c r="AH7" i="1"/>
  <c r="BI7" i="1" s="1"/>
  <c r="AH21" i="1"/>
  <c r="BI21" i="1" s="1"/>
  <c r="AH20" i="1"/>
  <c r="AH9" i="1"/>
  <c r="BI9" i="1" s="1"/>
  <c r="AH11" i="1"/>
  <c r="BI11" i="1" s="1"/>
  <c r="AH13" i="1"/>
  <c r="BI13" i="1" s="1"/>
  <c r="AH12" i="1"/>
  <c r="BI12" i="1" s="1"/>
  <c r="AH8" i="1"/>
  <c r="BI8" i="1" s="1"/>
  <c r="AH6" i="1"/>
  <c r="BI6" i="1" s="1"/>
  <c r="AH5" i="1"/>
  <c r="BI5" i="1" s="1"/>
  <c r="AH4" i="1"/>
  <c r="BI4" i="1" s="1"/>
  <c r="AK7" i="1"/>
  <c r="AJ7" i="1"/>
  <c r="BD7" i="1" s="1"/>
  <c r="AJ4" i="1"/>
  <c r="BD4" i="1" s="1"/>
  <c r="AL5" i="1"/>
  <c r="BD5" i="1" s="1"/>
  <c r="AK5" i="1"/>
  <c r="AJ28" i="1"/>
  <c r="BD28" i="1" s="1"/>
  <c r="AJ11" i="1"/>
  <c r="BD11" i="1" s="1"/>
  <c r="AJ14" i="1"/>
  <c r="BD14" i="1" s="1"/>
  <c r="AJ9" i="1"/>
  <c r="BD9" i="1" s="1"/>
  <c r="AJ25" i="1"/>
  <c r="BD25" i="1" s="1"/>
  <c r="AJ21" i="1"/>
  <c r="BD21" i="1" s="1"/>
  <c r="AO24" i="1"/>
  <c r="AM24" i="1"/>
  <c r="AN24" i="1"/>
  <c r="AP24" i="1"/>
  <c r="AL24" i="1"/>
  <c r="AK24" i="1"/>
  <c r="AJ26" i="1"/>
  <c r="BD26" i="1" s="1"/>
  <c r="AJ27" i="1"/>
  <c r="BD27" i="1" s="1"/>
  <c r="AJ3" i="1"/>
  <c r="BD3" i="1" s="1"/>
  <c r="AJ6" i="1"/>
  <c r="BD6" i="1" s="1"/>
  <c r="AJ8" i="1"/>
  <c r="BD8" i="1" s="1"/>
  <c r="AJ12" i="1"/>
  <c r="BD12" i="1" s="1"/>
  <c r="AJ13" i="1"/>
  <c r="BD13" i="1" s="1"/>
  <c r="AJ15" i="1"/>
  <c r="BD15" i="1" s="1"/>
  <c r="AJ16" i="1"/>
  <c r="BD16" i="1" s="1"/>
  <c r="AJ19" i="1"/>
  <c r="BD19" i="1" s="1"/>
  <c r="AJ20" i="1"/>
  <c r="BD20" i="1" s="1"/>
  <c r="AJ23" i="1"/>
  <c r="BD23" i="1" s="1"/>
  <c r="AJ2" i="1"/>
  <c r="BD2" i="1" s="1"/>
  <c r="AI3" i="1" l="1"/>
  <c r="BC3" i="1" s="1"/>
  <c r="AI27" i="1"/>
  <c r="BC27" i="1" s="1"/>
  <c r="AI26" i="1"/>
  <c r="BC26" i="1" s="1"/>
  <c r="AI23" i="1"/>
  <c r="BC23" i="1" s="1"/>
  <c r="AI6" i="1"/>
  <c r="BC6" i="1" s="1"/>
  <c r="AI4" i="1"/>
  <c r="BC4" i="1" s="1"/>
  <c r="AI5" i="1"/>
  <c r="BC5" i="1" s="1"/>
  <c r="AI7" i="1"/>
  <c r="BC7" i="1" s="1"/>
  <c r="AI8" i="1"/>
  <c r="BC8" i="1" s="1"/>
  <c r="AI9" i="1"/>
  <c r="BC9" i="1" s="1"/>
  <c r="AI11" i="1"/>
  <c r="BC11" i="1" s="1"/>
  <c r="AI12" i="1"/>
  <c r="BC12" i="1" s="1"/>
  <c r="AI13" i="1"/>
  <c r="BC13" i="1" s="1"/>
  <c r="AI14" i="1"/>
  <c r="BC14" i="1" s="1"/>
  <c r="AI15" i="1"/>
  <c r="BC15" i="1" s="1"/>
  <c r="AI16" i="1"/>
  <c r="BC16" i="1" s="1"/>
  <c r="AI19" i="1"/>
  <c r="BC19" i="1" s="1"/>
  <c r="AI20" i="1"/>
  <c r="BC20" i="1" s="1"/>
  <c r="AI21" i="1"/>
  <c r="BC21" i="1" s="1"/>
  <c r="AI24" i="1"/>
  <c r="BC24" i="1" s="1"/>
  <c r="BE24" i="1" s="1"/>
  <c r="AI25" i="1"/>
  <c r="BC25" i="1" s="1"/>
  <c r="AI28" i="1"/>
  <c r="BC28" i="1" s="1"/>
  <c r="AI2" i="1"/>
  <c r="BC2" i="1" s="1"/>
  <c r="AJ24" i="1" l="1"/>
  <c r="BD24" i="1" s="1"/>
  <c r="BF24" i="1" s="1"/>
</calcChain>
</file>

<file path=xl/comments1.xml><?xml version="1.0" encoding="utf-8"?>
<comments xmlns="http://schemas.openxmlformats.org/spreadsheetml/2006/main">
  <authors>
    <author>Duncan Hobbs</author>
  </authors>
  <commentList>
    <comment ref="Q1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Minimum wage data comes from the Monthly.dta file.
I also checked the minimum wage numbers against the Vaghul and Zipperer (2016) dataset. </t>
        </r>
      </text>
    </comment>
    <comment ref="AG1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For states with a signle increase this is the same date as the first increase</t>
        </r>
      </text>
    </comment>
    <comment ref="AH1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Source: http://www.ncsl.org/research/labor-and-employment/state-minimum-wage-chart.aspx</t>
        </r>
      </text>
    </comment>
    <comment ref="T2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Last statory increase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Arizona indexed minimum wage to inflation up until  January 2017.</t>
        </r>
      </text>
    </comment>
    <comment ref="X3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First Statutory Increase</t>
        </r>
      </text>
    </comment>
    <comment ref="Z6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Date of first statutory increase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Date of first statutory increase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Oregon indexed minimum wage to inflation up until January 2016.</t>
        </r>
      </text>
    </comment>
    <comment ref="Z23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Date of first stautory increase</t>
        </r>
      </text>
    </comment>
    <comment ref="R25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Date of first statutory increase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From 2008-2014 Vermont minimum wage was increased by statute.</t>
        </r>
      </text>
    </comment>
    <comment ref="Z26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Date of first statutory increase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Washington indexed minimum wage to inflation up until  January 2017.</t>
        </r>
      </text>
    </comment>
    <comment ref="X27" authorId="0" shapeId="0">
      <text>
        <r>
          <rPr>
            <b/>
            <sz val="9"/>
            <color indexed="81"/>
            <rFont val="Tahoma"/>
            <family val="2"/>
          </rPr>
          <t>Duncan Hobbs:</t>
        </r>
        <r>
          <rPr>
            <sz val="9"/>
            <color indexed="81"/>
            <rFont val="Tahoma"/>
            <family val="2"/>
          </rPr>
          <t xml:space="preserve">
Date of first statutory increase</t>
        </r>
      </text>
    </comment>
  </commentList>
</comments>
</file>

<file path=xl/sharedStrings.xml><?xml version="1.0" encoding="utf-8"?>
<sst xmlns="http://schemas.openxmlformats.org/spreadsheetml/2006/main" count="214" uniqueCount="167">
  <si>
    <t>Date of First Increase</t>
  </si>
  <si>
    <t>Date of Third Increase</t>
  </si>
  <si>
    <t>State FIPS Code</t>
  </si>
  <si>
    <t>Name</t>
  </si>
  <si>
    <t>State Abbreviation</t>
  </si>
  <si>
    <t>Alaska</t>
  </si>
  <si>
    <t>AK</t>
  </si>
  <si>
    <t>Arkansas</t>
  </si>
  <si>
    <t>AR</t>
  </si>
  <si>
    <t>Arizona</t>
  </si>
  <si>
    <t>AZ</t>
  </si>
  <si>
    <t>California</t>
  </si>
  <si>
    <t>CA</t>
  </si>
  <si>
    <t>Colorado</t>
  </si>
  <si>
    <t>CO</t>
  </si>
  <si>
    <t>Connecticut</t>
  </si>
  <si>
    <t>CT</t>
  </si>
  <si>
    <t>District of Columbia</t>
  </si>
  <si>
    <t>DC</t>
  </si>
  <si>
    <t>Delaware</t>
  </si>
  <si>
    <t>DE</t>
  </si>
  <si>
    <t>Florida</t>
  </si>
  <si>
    <t>FL</t>
  </si>
  <si>
    <t>Hawaii</t>
  </si>
  <si>
    <t>HI</t>
  </si>
  <si>
    <t>Massachusetts</t>
  </si>
  <si>
    <t>MA</t>
  </si>
  <si>
    <t>Maryland</t>
  </si>
  <si>
    <t>MD</t>
  </si>
  <si>
    <t>Maine</t>
  </si>
  <si>
    <t>ME</t>
  </si>
  <si>
    <t>Michigan</t>
  </si>
  <si>
    <t>MI</t>
  </si>
  <si>
    <t>Minnesota</t>
  </si>
  <si>
    <t>MN</t>
  </si>
  <si>
    <t>Missouri</t>
  </si>
  <si>
    <t>MO</t>
  </si>
  <si>
    <t>Montana</t>
  </si>
  <si>
    <t>MT</t>
  </si>
  <si>
    <t>Nebraska</t>
  </si>
  <si>
    <t>NE</t>
  </si>
  <si>
    <t>New Jersey</t>
  </si>
  <si>
    <t>NJ</t>
  </si>
  <si>
    <t>New York</t>
  </si>
  <si>
    <t>NY</t>
  </si>
  <si>
    <t>Ohio</t>
  </si>
  <si>
    <t>OH</t>
  </si>
  <si>
    <t>Oregon</t>
  </si>
  <si>
    <t>OR</t>
  </si>
  <si>
    <t>Rhode Island</t>
  </si>
  <si>
    <t>RI</t>
  </si>
  <si>
    <t>South Dakota</t>
  </si>
  <si>
    <t>SD</t>
  </si>
  <si>
    <t>Vermont</t>
  </si>
  <si>
    <t>VT</t>
  </si>
  <si>
    <t>Washington</t>
  </si>
  <si>
    <t>WA</t>
  </si>
  <si>
    <t>West Virginia</t>
  </si>
  <si>
    <t>WV</t>
  </si>
  <si>
    <t>Date of Second Increase</t>
  </si>
  <si>
    <t>Date of Fourth Increase</t>
  </si>
  <si>
    <t xml:space="preserve">First Legislation Date Signed by Governor </t>
  </si>
  <si>
    <t xml:space="preserve">Second Legislation Date Signed by Governor </t>
  </si>
  <si>
    <t xml:space="preserve">Third Legislation Date Signed by Governor </t>
  </si>
  <si>
    <t xml:space="preserve">Fourth Legislation Date Signed by Governor </t>
  </si>
  <si>
    <t>Fourth Legislation Date Passed by Legislature</t>
  </si>
  <si>
    <t>Third Legislation Date Passed by Legislature</t>
  </si>
  <si>
    <t>Second Legislation Date Passed by Legislature</t>
  </si>
  <si>
    <t>Pre2013MinWage</t>
  </si>
  <si>
    <t>Effective Minimum Wage After First Increase</t>
  </si>
  <si>
    <t>Effective Minimum Wage After Second Increase</t>
  </si>
  <si>
    <t>Effective Minimum Wage After Third Increase</t>
  </si>
  <si>
    <t>Effective Minimum Wage After Fourth Increase</t>
  </si>
  <si>
    <t>Indexer</t>
  </si>
  <si>
    <t>Increaser</t>
  </si>
  <si>
    <t>Date of Fifth Increase</t>
  </si>
  <si>
    <t>Effective Minimum Wage After Fifth Increase</t>
  </si>
  <si>
    <t>Date of Sixth Increase</t>
  </si>
  <si>
    <t>Effective Minimum Wage After Sixth Increase</t>
  </si>
  <si>
    <t>Ballot Initiative</t>
  </si>
  <si>
    <t>No change</t>
  </si>
  <si>
    <t>Original Type</t>
  </si>
  <si>
    <t>Indexer to Increaser</t>
  </si>
  <si>
    <t>Increaser to Indexer</t>
  </si>
  <si>
    <t>Date of Last Scheduled Statutory Increase</t>
  </si>
  <si>
    <t>Effective Minimum Wage 1/1/2018</t>
  </si>
  <si>
    <t>Size of First Increase ($)</t>
  </si>
  <si>
    <t>Effective Min Wage After Final Statutory Increase</t>
  </si>
  <si>
    <t>Size of Total Increase ($)</t>
  </si>
  <si>
    <t>Alabama</t>
  </si>
  <si>
    <t>No Change</t>
  </si>
  <si>
    <t>AL</t>
  </si>
  <si>
    <t>Georgia</t>
  </si>
  <si>
    <t>Iowa</t>
  </si>
  <si>
    <t>Idaho</t>
  </si>
  <si>
    <t>Illinois</t>
  </si>
  <si>
    <t>Indiana</t>
  </si>
  <si>
    <t>Kansas</t>
  </si>
  <si>
    <t>Kentucky</t>
  </si>
  <si>
    <t>Louisiana</t>
  </si>
  <si>
    <t>Mississippi</t>
  </si>
  <si>
    <t>North Dakota</t>
  </si>
  <si>
    <t>New Hampshire</t>
  </si>
  <si>
    <t>New Mexico</t>
  </si>
  <si>
    <t>Nevada</t>
  </si>
  <si>
    <t>Oklahoma</t>
  </si>
  <si>
    <t>Pennsylvania</t>
  </si>
  <si>
    <t>South Carolina</t>
  </si>
  <si>
    <t>Tennessee</t>
  </si>
  <si>
    <t>Wyoming</t>
  </si>
  <si>
    <t>Texas</t>
  </si>
  <si>
    <t>Utah</t>
  </si>
  <si>
    <t>Virginia</t>
  </si>
  <si>
    <t>Wisconsin</t>
  </si>
  <si>
    <t>GA</t>
  </si>
  <si>
    <t>IA</t>
  </si>
  <si>
    <t>ID</t>
  </si>
  <si>
    <t>IL</t>
  </si>
  <si>
    <t>IN</t>
  </si>
  <si>
    <t>KS</t>
  </si>
  <si>
    <t>LA</t>
  </si>
  <si>
    <t>ND</t>
  </si>
  <si>
    <t>NH</t>
  </si>
  <si>
    <t>NM</t>
  </si>
  <si>
    <t>NV</t>
  </si>
  <si>
    <t>OK</t>
  </si>
  <si>
    <t>PA</t>
  </si>
  <si>
    <t>SC</t>
  </si>
  <si>
    <t>TN</t>
  </si>
  <si>
    <t>TX</t>
  </si>
  <si>
    <t>UT</t>
  </si>
  <si>
    <t>VA</t>
  </si>
  <si>
    <t>WI</t>
  </si>
  <si>
    <t>WY</t>
  </si>
  <si>
    <t>MS</t>
  </si>
  <si>
    <t>KY</t>
  </si>
  <si>
    <t>First Legislation Date Passed by Legislature</t>
  </si>
  <si>
    <t>2012MinWage</t>
  </si>
  <si>
    <t>2011MinWage</t>
  </si>
  <si>
    <t>gov_lag_first1</t>
  </si>
  <si>
    <t>gov_lag_last1</t>
  </si>
  <si>
    <t>gov_lag_first2</t>
  </si>
  <si>
    <t>gov_lag_last2</t>
  </si>
  <si>
    <t>gov_lag_first3</t>
  </si>
  <si>
    <t>gov_lag_last3</t>
  </si>
  <si>
    <t>gov_lag_first4</t>
  </si>
  <si>
    <t>gov_lag_last4</t>
  </si>
  <si>
    <t>North Carolina</t>
  </si>
  <si>
    <t>NC</t>
  </si>
  <si>
    <t>Fifth date passed by legislature</t>
  </si>
  <si>
    <t>Fifth date passed by governor</t>
  </si>
  <si>
    <t>gov_lag_first5</t>
  </si>
  <si>
    <t>gov_lag_last5</t>
  </si>
  <si>
    <t>leg_lag_first1</t>
  </si>
  <si>
    <t>leg_lag_last1</t>
  </si>
  <si>
    <t>leg_lag_first2</t>
  </si>
  <si>
    <t>leg_lag_last2</t>
  </si>
  <si>
    <t>leg_lag_first3</t>
  </si>
  <si>
    <t>leg_lag_last3</t>
  </si>
  <si>
    <t>leg_lag_first4</t>
  </si>
  <si>
    <t>leg_lag_last4</t>
  </si>
  <si>
    <t>leg_lag_first5</t>
  </si>
  <si>
    <t>leg_lag_last5</t>
  </si>
  <si>
    <t>leg_average_lag_first</t>
  </si>
  <si>
    <t>leg_average_lag_last</t>
  </si>
  <si>
    <t>gov_average_lag_first</t>
  </si>
  <si>
    <t>gov_average_lag_last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</si>
</sst>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2" fontId="0" fillId="0" borderId="0" xfId="0" applyNumberFormat="1"/>
    <xf numFmtId="2" fontId="1" fillId="0" borderId="0" xfId="1" applyNumberFormat="1"/>
    <xf numFmtId="14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" fontId="0" fillId="0" borderId="0" xfId="0" applyNumberFormat="1"/>
    <xf numFmtId="1" fontId="1" fillId="0" borderId="0" xfId="1" applyNumberFormat="1"/>
    <xf numFmtId="14" fontId="1" fillId="0" borderId="0" xfId="1" applyNumberFormat="1"/>
    <xf numFmtId="1" fontId="0" fillId="0" borderId="0" xfId="0" applyNumberForma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2"/>
  <sheetViews>
    <sheetView tabSelected="1" topLeftCell="A37" workbookViewId="0">
      <pane xSplit="1" topLeftCell="F1" activePane="topRight" state="frozen"/>
      <selection pane="topRight" activeCell="O26" sqref="O26"/>
    </sheetView>
  </sheetViews>
  <sheetFormatPr defaultRowHeight="15" x14ac:dyDescent="0.25"/>
  <cols>
    <col min="5" max="6" width="10.7109375" bestFit="1" customWidth="1"/>
    <col min="7" max="14" width="10.7109375" customWidth="1"/>
    <col min="15" max="17" width="10.7109375" style="2" customWidth="1"/>
    <col min="18" max="18" width="10.7109375" bestFit="1" customWidth="1"/>
    <col min="19" max="19" width="10.7109375" style="2" customWidth="1"/>
    <col min="20" max="20" width="10.7109375" bestFit="1" customWidth="1"/>
    <col min="21" max="21" width="10.7109375" style="2" customWidth="1"/>
    <col min="22" max="22" width="10.7109375" bestFit="1" customWidth="1"/>
    <col min="23" max="23" width="10.7109375" style="2" bestFit="1" customWidth="1"/>
    <col min="24" max="24" width="11.140625" customWidth="1"/>
    <col min="25" max="25" width="9.140625" style="2"/>
    <col min="26" max="26" width="11.85546875" style="2" customWidth="1"/>
    <col min="27" max="27" width="9.7109375" style="2" bestFit="1" customWidth="1"/>
    <col min="28" max="28" width="10.7109375" style="2" bestFit="1" customWidth="1"/>
    <col min="29" max="29" width="9.7109375" style="2" bestFit="1" customWidth="1"/>
    <col min="30" max="30" width="9.140625" style="2"/>
    <col min="31" max="32" width="9.140625" style="7"/>
    <col min="33" max="33" width="10.7109375" style="1" bestFit="1" customWidth="1"/>
    <col min="34" max="34" width="10.7109375" style="2" customWidth="1"/>
    <col min="35" max="37" width="9.140625" style="7"/>
    <col min="45" max="45" width="9.140625" style="10"/>
    <col min="46" max="46" width="9.140625" style="6"/>
    <col min="55" max="55" width="41.140625" bestFit="1" customWidth="1"/>
    <col min="56" max="56" width="40.7109375" bestFit="1" customWidth="1"/>
    <col min="57" max="58" width="40.7109375" customWidth="1"/>
  </cols>
  <sheetData>
    <row r="1" spans="1:62" x14ac:dyDescent="0.25">
      <c r="A1" t="s">
        <v>2</v>
      </c>
      <c r="B1" t="s">
        <v>3</v>
      </c>
      <c r="C1" t="s">
        <v>4</v>
      </c>
      <c r="D1" t="s">
        <v>81</v>
      </c>
      <c r="E1" s="2" t="s">
        <v>136</v>
      </c>
      <c r="F1" t="s">
        <v>61</v>
      </c>
      <c r="G1" t="s">
        <v>67</v>
      </c>
      <c r="H1" t="s">
        <v>62</v>
      </c>
      <c r="I1" t="s">
        <v>66</v>
      </c>
      <c r="J1" t="s">
        <v>63</v>
      </c>
      <c r="K1" t="s">
        <v>65</v>
      </c>
      <c r="L1" t="s">
        <v>64</v>
      </c>
      <c r="M1" t="s">
        <v>149</v>
      </c>
      <c r="N1" t="s">
        <v>150</v>
      </c>
      <c r="O1" s="2" t="s">
        <v>138</v>
      </c>
      <c r="P1" s="2" t="s">
        <v>137</v>
      </c>
      <c r="Q1" s="2" t="s">
        <v>68</v>
      </c>
      <c r="R1" t="s">
        <v>0</v>
      </c>
      <c r="S1" s="2" t="s">
        <v>69</v>
      </c>
      <c r="T1" t="s">
        <v>59</v>
      </c>
      <c r="U1" s="2" t="s">
        <v>70</v>
      </c>
      <c r="V1" t="s">
        <v>1</v>
      </c>
      <c r="W1" s="2" t="s">
        <v>71</v>
      </c>
      <c r="X1" t="s">
        <v>60</v>
      </c>
      <c r="Y1" s="2" t="s">
        <v>72</v>
      </c>
      <c r="Z1" s="2" t="s">
        <v>75</v>
      </c>
      <c r="AA1" s="2" t="s">
        <v>76</v>
      </c>
      <c r="AB1" s="2" t="s">
        <v>77</v>
      </c>
      <c r="AC1" s="2" t="s">
        <v>78</v>
      </c>
      <c r="AD1" s="2" t="s">
        <v>85</v>
      </c>
      <c r="AE1" s="7" t="s">
        <v>82</v>
      </c>
      <c r="AF1" s="7" t="s">
        <v>83</v>
      </c>
      <c r="AG1" s="1" t="s">
        <v>84</v>
      </c>
      <c r="AH1" s="2" t="s">
        <v>87</v>
      </c>
      <c r="AI1" s="7" t="s">
        <v>153</v>
      </c>
      <c r="AJ1" s="7" t="s">
        <v>154</v>
      </c>
      <c r="AK1" s="7" t="s">
        <v>155</v>
      </c>
      <c r="AL1" t="s">
        <v>156</v>
      </c>
      <c r="AM1" t="s">
        <v>157</v>
      </c>
      <c r="AN1" t="s">
        <v>158</v>
      </c>
      <c r="AO1" t="s">
        <v>159</v>
      </c>
      <c r="AP1" t="s">
        <v>160</v>
      </c>
      <c r="AQ1" t="s">
        <v>161</v>
      </c>
      <c r="AR1" t="s">
        <v>162</v>
      </c>
      <c r="AS1" s="10" t="s">
        <v>139</v>
      </c>
      <c r="AT1" s="6" t="s">
        <v>140</v>
      </c>
      <c r="AU1" t="s">
        <v>141</v>
      </c>
      <c r="AV1" t="s">
        <v>142</v>
      </c>
      <c r="AW1" t="s">
        <v>143</v>
      </c>
      <c r="AX1" t="s">
        <v>144</v>
      </c>
      <c r="AY1" t="s">
        <v>145</v>
      </c>
      <c r="AZ1" t="s">
        <v>146</v>
      </c>
      <c r="BA1" t="s">
        <v>151</v>
      </c>
      <c r="BB1" t="s">
        <v>152</v>
      </c>
      <c r="BC1" s="2" t="s">
        <v>163</v>
      </c>
      <c r="BD1" s="2" t="s">
        <v>164</v>
      </c>
      <c r="BE1" s="2" t="s">
        <v>165</v>
      </c>
      <c r="BF1" s="2" t="s">
        <v>166</v>
      </c>
      <c r="BG1" t="s">
        <v>79</v>
      </c>
      <c r="BH1" t="s">
        <v>86</v>
      </c>
      <c r="BI1" t="s">
        <v>88</v>
      </c>
      <c r="BJ1" s="2"/>
    </row>
    <row r="2" spans="1:62" x14ac:dyDescent="0.25">
      <c r="A2">
        <v>2</v>
      </c>
      <c r="B2" t="s">
        <v>5</v>
      </c>
      <c r="C2" t="s">
        <v>6</v>
      </c>
      <c r="D2" t="s">
        <v>74</v>
      </c>
      <c r="E2" s="1">
        <v>41947</v>
      </c>
      <c r="F2" s="1">
        <v>41947</v>
      </c>
      <c r="G2" s="1"/>
      <c r="O2" s="2">
        <v>7.75</v>
      </c>
      <c r="P2" s="2">
        <v>7.75</v>
      </c>
      <c r="Q2" s="2">
        <v>7.75</v>
      </c>
      <c r="R2" s="1">
        <v>42005</v>
      </c>
      <c r="S2" s="2">
        <v>8.75</v>
      </c>
      <c r="T2" s="1">
        <v>42370</v>
      </c>
      <c r="U2" s="2">
        <v>9.75</v>
      </c>
      <c r="V2" s="1">
        <v>42736</v>
      </c>
      <c r="W2" s="2">
        <v>9.8000000000000007</v>
      </c>
      <c r="AD2" s="2">
        <v>9.84</v>
      </c>
      <c r="AE2" s="7">
        <v>0</v>
      </c>
      <c r="AF2" s="7">
        <v>1</v>
      </c>
      <c r="AG2" s="1">
        <v>42370</v>
      </c>
      <c r="AH2" s="2">
        <v>9.75</v>
      </c>
      <c r="AI2" s="7">
        <f>DATEDIF(E2,R2,"d")</f>
        <v>58</v>
      </c>
      <c r="AJ2" s="7">
        <f>DATEDIF(E2,AG2,"d")</f>
        <v>423</v>
      </c>
      <c r="AS2" s="10">
        <f>DATEDIF(F2,R2,"d")</f>
        <v>58</v>
      </c>
      <c r="AT2" s="10">
        <f>DATEDIF(F2,AG2,"d")</f>
        <v>423</v>
      </c>
      <c r="BC2" s="7">
        <f t="shared" ref="BC2:BC23" si="0">IFERROR(AVERAGE(AI2,AK2,AM2,AO2),"")</f>
        <v>58</v>
      </c>
      <c r="BD2">
        <f t="shared" ref="BD2:BD23" si="1">IFERROR(AVERAGE(AJ2,AL2,AN2,AP2),"")</f>
        <v>423</v>
      </c>
      <c r="BE2">
        <f>IFERROR(AVERAGE(AS2,AU2,AW2,AY2),"")</f>
        <v>58</v>
      </c>
      <c r="BF2">
        <f>IFERROR(AVERAGE(AT2,AV2,AX2,AZ2),"")</f>
        <v>423</v>
      </c>
      <c r="BG2">
        <v>1</v>
      </c>
      <c r="BH2" s="2">
        <f>S2-Q2</f>
        <v>1</v>
      </c>
      <c r="BI2" s="2">
        <f>AH2-Q2</f>
        <v>2</v>
      </c>
    </row>
    <row r="3" spans="1:62" x14ac:dyDescent="0.25">
      <c r="A3">
        <v>4</v>
      </c>
      <c r="B3" t="s">
        <v>9</v>
      </c>
      <c r="C3" t="s">
        <v>10</v>
      </c>
      <c r="D3" t="s">
        <v>73</v>
      </c>
      <c r="E3" s="1">
        <v>42682</v>
      </c>
      <c r="F3" s="1">
        <v>42682</v>
      </c>
      <c r="O3" s="2">
        <v>7.35</v>
      </c>
      <c r="P3" s="2">
        <v>7.65</v>
      </c>
      <c r="Q3">
        <v>7.65</v>
      </c>
      <c r="R3" s="1">
        <v>41275</v>
      </c>
      <c r="S3" s="2">
        <v>7.8</v>
      </c>
      <c r="T3" s="1">
        <v>41640</v>
      </c>
      <c r="U3" s="2">
        <v>7.9</v>
      </c>
      <c r="V3" s="1">
        <v>42005</v>
      </c>
      <c r="W3" s="2">
        <v>8.0500000000000007</v>
      </c>
      <c r="X3" s="1">
        <v>42736</v>
      </c>
      <c r="Y3">
        <v>10</v>
      </c>
      <c r="Z3" s="1">
        <v>43101</v>
      </c>
      <c r="AA3">
        <v>10.5</v>
      </c>
      <c r="AD3">
        <v>10.5</v>
      </c>
      <c r="AE3" s="7">
        <v>1</v>
      </c>
      <c r="AF3" s="7">
        <v>0</v>
      </c>
      <c r="AG3" s="1">
        <v>43831</v>
      </c>
      <c r="AH3" s="2">
        <v>12</v>
      </c>
      <c r="AI3" s="7">
        <f>DATEDIF(E3,X3,"d")</f>
        <v>54</v>
      </c>
      <c r="AJ3" s="7">
        <f>DATEDIF(E3,AG3,"d")</f>
        <v>1149</v>
      </c>
      <c r="AS3" s="10">
        <f>DATEDIF(F3,X3,"d")</f>
        <v>54</v>
      </c>
      <c r="AT3" s="10">
        <f>DATEDIF(F3,AG3,"d")</f>
        <v>1149</v>
      </c>
      <c r="BC3" s="7">
        <f t="shared" si="0"/>
        <v>54</v>
      </c>
      <c r="BD3">
        <f t="shared" si="1"/>
        <v>1149</v>
      </c>
      <c r="BE3">
        <f t="shared" ref="BE3:BE28" si="2">IFERROR(AVERAGE(AS3,AU3,AW3,AY3),"")</f>
        <v>54</v>
      </c>
      <c r="BF3">
        <f t="shared" ref="BF3:BF28" si="3">IFERROR(AVERAGE(AT3,AV3,AX3,AZ3),"")</f>
        <v>1149</v>
      </c>
      <c r="BG3">
        <v>1</v>
      </c>
      <c r="BH3" s="2">
        <f>Y3-W3</f>
        <v>1.9499999999999993</v>
      </c>
      <c r="BI3" s="2">
        <f>AH3-W3</f>
        <v>3.9499999999999993</v>
      </c>
    </row>
    <row r="4" spans="1:62" x14ac:dyDescent="0.25">
      <c r="A4">
        <v>5</v>
      </c>
      <c r="B4" t="s">
        <v>7</v>
      </c>
      <c r="C4" t="s">
        <v>8</v>
      </c>
      <c r="D4" t="s">
        <v>74</v>
      </c>
      <c r="E4" s="1">
        <v>41947</v>
      </c>
      <c r="F4" s="1">
        <v>41947</v>
      </c>
      <c r="G4" s="1"/>
      <c r="H4" s="1"/>
      <c r="I4" s="1"/>
      <c r="J4" s="1"/>
      <c r="K4" s="1"/>
      <c r="O4" s="2">
        <v>7.25</v>
      </c>
      <c r="P4" s="2">
        <v>7.25</v>
      </c>
      <c r="Q4" s="2">
        <v>7.25</v>
      </c>
      <c r="R4" s="1">
        <v>42005</v>
      </c>
      <c r="S4" s="2">
        <v>7.5</v>
      </c>
      <c r="T4" s="1">
        <v>42370</v>
      </c>
      <c r="U4" s="2">
        <v>8</v>
      </c>
      <c r="V4" s="1">
        <v>42736</v>
      </c>
      <c r="W4" s="2">
        <v>8.5</v>
      </c>
      <c r="X4" s="1">
        <v>43101</v>
      </c>
      <c r="AB4"/>
      <c r="AC4"/>
      <c r="AD4">
        <v>8.5</v>
      </c>
      <c r="AE4" s="7">
        <v>0</v>
      </c>
      <c r="AF4" s="7">
        <v>0</v>
      </c>
      <c r="AH4" s="2">
        <f>W4</f>
        <v>8.5</v>
      </c>
      <c r="AI4" s="7">
        <f>DATEDIF(E4,R4,"d")</f>
        <v>58</v>
      </c>
      <c r="AJ4" s="7">
        <f>DATEDIF(F4,V4,"d")</f>
        <v>789</v>
      </c>
      <c r="AS4" s="10">
        <f>DATEDIF(F4,R4,"d")</f>
        <v>58</v>
      </c>
      <c r="AT4" s="10">
        <f>DATEDIF(F4,V4,"d")</f>
        <v>789</v>
      </c>
      <c r="BC4" s="7">
        <f t="shared" si="0"/>
        <v>58</v>
      </c>
      <c r="BD4">
        <f t="shared" si="1"/>
        <v>789</v>
      </c>
      <c r="BE4">
        <f t="shared" si="2"/>
        <v>58</v>
      </c>
      <c r="BF4">
        <f t="shared" si="3"/>
        <v>789</v>
      </c>
      <c r="BG4">
        <v>1</v>
      </c>
      <c r="BH4" s="2">
        <f>S4-Q4</f>
        <v>0.25</v>
      </c>
      <c r="BI4" s="2">
        <f>AH4-Q4</f>
        <v>1.25</v>
      </c>
    </row>
    <row r="5" spans="1:62" x14ac:dyDescent="0.25">
      <c r="A5">
        <v>6</v>
      </c>
      <c r="B5" t="s">
        <v>11</v>
      </c>
      <c r="C5" t="s">
        <v>12</v>
      </c>
      <c r="D5" t="s">
        <v>74</v>
      </c>
      <c r="E5" s="1">
        <v>41529</v>
      </c>
      <c r="F5" s="1">
        <v>41542</v>
      </c>
      <c r="G5" s="1">
        <v>42460</v>
      </c>
      <c r="H5" s="1">
        <v>42464</v>
      </c>
      <c r="I5" s="1"/>
      <c r="O5" s="2">
        <v>8</v>
      </c>
      <c r="P5" s="2">
        <v>8</v>
      </c>
      <c r="Q5" s="2">
        <v>8</v>
      </c>
      <c r="R5" s="1">
        <v>41821</v>
      </c>
      <c r="S5" s="2">
        <v>9</v>
      </c>
      <c r="T5" s="1">
        <v>42370</v>
      </c>
      <c r="U5" s="2">
        <v>10</v>
      </c>
      <c r="V5" s="1">
        <v>42736</v>
      </c>
      <c r="W5" s="2">
        <v>10.5</v>
      </c>
      <c r="X5" s="1">
        <v>43101</v>
      </c>
      <c r="Y5" s="2">
        <v>11</v>
      </c>
      <c r="AD5" s="2">
        <v>11</v>
      </c>
      <c r="AE5" s="7">
        <v>0</v>
      </c>
      <c r="AF5" s="7">
        <v>0</v>
      </c>
      <c r="AG5" s="1">
        <v>44562</v>
      </c>
      <c r="AH5" s="2">
        <f>15</f>
        <v>15</v>
      </c>
      <c r="AI5" s="7">
        <f>DATEDIF(E5,R5,"d")</f>
        <v>292</v>
      </c>
      <c r="AJ5" s="7">
        <f>DATEDIF(E5,T5,"d")</f>
        <v>841</v>
      </c>
      <c r="AK5" s="7">
        <f>DATEDIF(G5,V5,"d")</f>
        <v>276</v>
      </c>
      <c r="AL5">
        <f>DATEDIF(G5,AG5,"d")</f>
        <v>2102</v>
      </c>
      <c r="AS5" s="10">
        <f>DATEDIF(F5,R5,"d")</f>
        <v>279</v>
      </c>
      <c r="AT5" s="6">
        <f>DATEDIF(F5,T5,"d")</f>
        <v>828</v>
      </c>
      <c r="AU5">
        <f>DATEDIF(H5,V5,"d")</f>
        <v>272</v>
      </c>
      <c r="AV5">
        <f>DATEDIF(H5,AG5,"d")</f>
        <v>2098</v>
      </c>
      <c r="BC5" s="7">
        <f t="shared" si="0"/>
        <v>284</v>
      </c>
      <c r="BD5">
        <f t="shared" si="1"/>
        <v>1471.5</v>
      </c>
      <c r="BE5">
        <f t="shared" si="2"/>
        <v>275.5</v>
      </c>
      <c r="BF5">
        <f t="shared" si="3"/>
        <v>1463</v>
      </c>
      <c r="BG5">
        <v>0</v>
      </c>
      <c r="BH5" s="2">
        <f>S5-Q5</f>
        <v>1</v>
      </c>
      <c r="BI5" s="2">
        <f>AH5-Q5</f>
        <v>7</v>
      </c>
    </row>
    <row r="6" spans="1:62" x14ac:dyDescent="0.25">
      <c r="A6">
        <v>8</v>
      </c>
      <c r="B6" t="s">
        <v>13</v>
      </c>
      <c r="C6" t="s">
        <v>14</v>
      </c>
      <c r="D6" t="s">
        <v>73</v>
      </c>
      <c r="E6" s="1">
        <v>42682</v>
      </c>
      <c r="F6" s="1">
        <v>42682</v>
      </c>
      <c r="O6" s="2">
        <v>7.36</v>
      </c>
      <c r="P6" s="2">
        <v>7.64</v>
      </c>
      <c r="Q6">
        <v>7.64</v>
      </c>
      <c r="R6" s="1">
        <v>41275</v>
      </c>
      <c r="S6">
        <v>7.78</v>
      </c>
      <c r="T6" s="1">
        <v>41640</v>
      </c>
      <c r="U6" s="2">
        <v>8</v>
      </c>
      <c r="V6" s="1">
        <v>42005</v>
      </c>
      <c r="W6" s="2">
        <v>8.23</v>
      </c>
      <c r="X6" s="1">
        <v>42370</v>
      </c>
      <c r="Y6" s="2">
        <v>8.31</v>
      </c>
      <c r="Z6" s="1">
        <v>42736</v>
      </c>
      <c r="AA6" s="2">
        <v>9.3000000000000007</v>
      </c>
      <c r="AB6" s="1">
        <v>43101</v>
      </c>
      <c r="AC6" s="2">
        <v>10.199999999999999</v>
      </c>
      <c r="AD6" s="2">
        <v>10.199999999999999</v>
      </c>
      <c r="AE6" s="7">
        <v>1</v>
      </c>
      <c r="AF6" s="7">
        <v>0</v>
      </c>
      <c r="AG6" s="1">
        <v>43101</v>
      </c>
      <c r="AH6" s="2">
        <f>12</f>
        <v>12</v>
      </c>
      <c r="AI6" s="7">
        <f>DATEDIF(E6,Z6,"d")</f>
        <v>54</v>
      </c>
      <c r="AJ6" s="7">
        <f>DATEDIF(E6,AG6,"d")</f>
        <v>419</v>
      </c>
      <c r="AS6" s="10">
        <f>DATEDIF(F6,Z6,"d")</f>
        <v>54</v>
      </c>
      <c r="AT6" s="10">
        <f>DATEDIF(F6,AG6,"d")</f>
        <v>419</v>
      </c>
      <c r="BC6" s="7">
        <f t="shared" si="0"/>
        <v>54</v>
      </c>
      <c r="BD6">
        <f t="shared" si="1"/>
        <v>419</v>
      </c>
      <c r="BE6">
        <f t="shared" si="2"/>
        <v>54</v>
      </c>
      <c r="BF6">
        <f t="shared" si="3"/>
        <v>419</v>
      </c>
      <c r="BG6">
        <v>1</v>
      </c>
      <c r="BH6" s="2">
        <f>AA6-Y6</f>
        <v>0.99000000000000021</v>
      </c>
      <c r="BI6" s="2">
        <f>AH6-Y6</f>
        <v>3.6899999999999995</v>
      </c>
    </row>
    <row r="7" spans="1:62" x14ac:dyDescent="0.25">
      <c r="A7">
        <v>9</v>
      </c>
      <c r="B7" t="s">
        <v>15</v>
      </c>
      <c r="C7" t="s">
        <v>16</v>
      </c>
      <c r="D7" t="s">
        <v>74</v>
      </c>
      <c r="E7" s="4">
        <v>41423</v>
      </c>
      <c r="F7" s="1">
        <v>41431</v>
      </c>
      <c r="G7" s="1">
        <v>41724</v>
      </c>
      <c r="H7" s="1">
        <v>41725</v>
      </c>
      <c r="I7" s="1"/>
      <c r="J7" s="1"/>
      <c r="K7" s="1"/>
      <c r="L7" s="1"/>
      <c r="M7" s="1"/>
      <c r="N7" s="1"/>
      <c r="O7" s="2">
        <v>8.25</v>
      </c>
      <c r="P7" s="2">
        <v>8.25</v>
      </c>
      <c r="Q7" s="2">
        <v>8.25</v>
      </c>
      <c r="R7" s="1">
        <v>41640</v>
      </c>
      <c r="S7" s="2">
        <v>8.6999999999999993</v>
      </c>
      <c r="T7" s="1">
        <v>42005</v>
      </c>
      <c r="U7" s="2">
        <v>9.15</v>
      </c>
      <c r="V7" s="1">
        <v>42370</v>
      </c>
      <c r="W7" s="2">
        <v>9.6</v>
      </c>
      <c r="AD7" s="2">
        <v>9.6</v>
      </c>
      <c r="AE7" s="7">
        <v>0</v>
      </c>
      <c r="AF7" s="7">
        <v>0</v>
      </c>
      <c r="AH7" s="2">
        <f>9.6</f>
        <v>9.6</v>
      </c>
      <c r="AI7" s="7">
        <f>DATEDIF(E7,R7,"d")</f>
        <v>217</v>
      </c>
      <c r="AJ7" s="7">
        <f>DATEDIF(E7,R7,"d")</f>
        <v>217</v>
      </c>
      <c r="AK7" s="7">
        <f>DATEDIF(G7,V7,"d")</f>
        <v>646</v>
      </c>
      <c r="AL7" s="7">
        <f>DATEDIF(G7,V7,"d")</f>
        <v>646</v>
      </c>
      <c r="AS7" s="10">
        <f t="shared" ref="AS7:AS28" si="4">DATEDIF(F7,R7,"d")</f>
        <v>209</v>
      </c>
      <c r="AT7" s="10">
        <f>DATEDIF(F7,R7,"d")</f>
        <v>209</v>
      </c>
      <c r="AU7" s="7">
        <f>DATEDIF(H7,V7,"d")</f>
        <v>645</v>
      </c>
      <c r="AV7" s="7">
        <f>DATEDIF(H7,V7,"d")</f>
        <v>645</v>
      </c>
      <c r="BC7" s="7">
        <f t="shared" si="0"/>
        <v>431.5</v>
      </c>
      <c r="BD7">
        <f t="shared" si="1"/>
        <v>431.5</v>
      </c>
      <c r="BE7">
        <f t="shared" si="2"/>
        <v>427</v>
      </c>
      <c r="BF7">
        <f t="shared" si="3"/>
        <v>427</v>
      </c>
      <c r="BG7">
        <v>0</v>
      </c>
      <c r="BH7" s="2">
        <f>S7-Q7</f>
        <v>0.44999999999999929</v>
      </c>
      <c r="BI7" s="2">
        <f>AH7-Q7</f>
        <v>1.3499999999999996</v>
      </c>
    </row>
    <row r="8" spans="1:62" x14ac:dyDescent="0.25">
      <c r="A8">
        <v>11</v>
      </c>
      <c r="B8" t="s">
        <v>17</v>
      </c>
      <c r="C8" t="s">
        <v>18</v>
      </c>
      <c r="D8" t="s">
        <v>74</v>
      </c>
      <c r="E8" s="4">
        <v>41625</v>
      </c>
      <c r="F8" s="1">
        <v>41654</v>
      </c>
      <c r="G8" s="1"/>
      <c r="H8" s="1"/>
      <c r="I8" s="1"/>
      <c r="J8" s="1"/>
      <c r="K8" s="1"/>
      <c r="L8" s="1"/>
      <c r="M8" s="1"/>
      <c r="N8" s="1"/>
      <c r="O8" s="2">
        <v>8.25</v>
      </c>
      <c r="P8" s="2">
        <v>8.25</v>
      </c>
      <c r="Q8" s="2">
        <v>8.25</v>
      </c>
      <c r="R8" s="1">
        <v>41821</v>
      </c>
      <c r="S8" s="2">
        <v>9.5</v>
      </c>
      <c r="T8" s="1">
        <v>42186</v>
      </c>
      <c r="U8" s="2">
        <v>10.5</v>
      </c>
      <c r="V8" s="1">
        <v>42552</v>
      </c>
      <c r="W8" s="2">
        <v>11.5</v>
      </c>
      <c r="X8" s="1">
        <v>43282</v>
      </c>
      <c r="Y8" s="2">
        <v>13.25</v>
      </c>
      <c r="AD8" s="2">
        <v>11.5</v>
      </c>
      <c r="AE8" s="7">
        <v>0</v>
      </c>
      <c r="AF8" s="7">
        <v>0</v>
      </c>
      <c r="AG8" s="1">
        <v>44013</v>
      </c>
      <c r="AH8" s="2">
        <f>15</f>
        <v>15</v>
      </c>
      <c r="AI8" s="7">
        <f>DATEDIF(E8,R8,"d")</f>
        <v>196</v>
      </c>
      <c r="AJ8" s="7">
        <f>DATEDIF(E8,AG8,"d")</f>
        <v>2388</v>
      </c>
      <c r="AS8" s="10">
        <f t="shared" si="4"/>
        <v>167</v>
      </c>
      <c r="AT8" s="10">
        <f>DATEDIF(F8,AG8,"d")</f>
        <v>2359</v>
      </c>
      <c r="AU8" s="7"/>
      <c r="BC8" s="7">
        <f t="shared" si="0"/>
        <v>196</v>
      </c>
      <c r="BD8">
        <f t="shared" si="1"/>
        <v>2388</v>
      </c>
      <c r="BE8">
        <f t="shared" si="2"/>
        <v>167</v>
      </c>
      <c r="BF8">
        <f t="shared" si="3"/>
        <v>2359</v>
      </c>
      <c r="BG8">
        <v>0</v>
      </c>
      <c r="BH8" s="2">
        <f>S8-Q8</f>
        <v>1.25</v>
      </c>
      <c r="BI8" s="2">
        <f>AH8-Q8</f>
        <v>6.75</v>
      </c>
    </row>
    <row r="9" spans="1:62" x14ac:dyDescent="0.25">
      <c r="A9">
        <v>10</v>
      </c>
      <c r="B9" t="s">
        <v>19</v>
      </c>
      <c r="C9" t="s">
        <v>20</v>
      </c>
      <c r="D9" t="s">
        <v>74</v>
      </c>
      <c r="E9" s="4">
        <v>41669</v>
      </c>
      <c r="F9" s="1">
        <v>41669</v>
      </c>
      <c r="G9" s="1"/>
      <c r="H9" s="1"/>
      <c r="I9" s="1"/>
      <c r="J9" s="1"/>
      <c r="K9" s="1"/>
      <c r="L9" s="1"/>
      <c r="M9" s="1"/>
      <c r="N9" s="1"/>
      <c r="O9" s="2">
        <v>7.25</v>
      </c>
      <c r="P9" s="2">
        <v>7.25</v>
      </c>
      <c r="Q9" s="2">
        <v>7.25</v>
      </c>
      <c r="R9" s="1">
        <v>41791</v>
      </c>
      <c r="S9" s="2">
        <v>7.75</v>
      </c>
      <c r="T9" s="1">
        <v>42156</v>
      </c>
      <c r="U9" s="2">
        <v>8.25</v>
      </c>
      <c r="AD9" s="2">
        <v>8.25</v>
      </c>
      <c r="AE9" s="7">
        <v>0</v>
      </c>
      <c r="AF9" s="7">
        <v>0</v>
      </c>
      <c r="AH9" s="2">
        <f>AD9</f>
        <v>8.25</v>
      </c>
      <c r="AI9" s="7">
        <f>DATEDIF(E9,R9,"d")</f>
        <v>122</v>
      </c>
      <c r="AJ9" s="7">
        <f>DATEDIF(E9,T9,"d")</f>
        <v>487</v>
      </c>
      <c r="AS9" s="10">
        <f>DATEDIF(F9,R9,"d")</f>
        <v>122</v>
      </c>
      <c r="AT9" s="10">
        <f>DATEDIF(F9,T9,"d")</f>
        <v>487</v>
      </c>
      <c r="BC9" s="7">
        <f t="shared" si="0"/>
        <v>122</v>
      </c>
      <c r="BD9">
        <f t="shared" si="1"/>
        <v>487</v>
      </c>
      <c r="BE9">
        <f t="shared" si="2"/>
        <v>122</v>
      </c>
      <c r="BF9">
        <f t="shared" si="3"/>
        <v>487</v>
      </c>
      <c r="BG9">
        <v>0</v>
      </c>
      <c r="BH9" s="2">
        <f>S9-Q9</f>
        <v>0.5</v>
      </c>
      <c r="BI9" s="2">
        <f>AH9-Q9</f>
        <v>1</v>
      </c>
    </row>
    <row r="10" spans="1:62" x14ac:dyDescent="0.25">
      <c r="A10">
        <v>12</v>
      </c>
      <c r="B10" t="s">
        <v>21</v>
      </c>
      <c r="C10" t="s">
        <v>22</v>
      </c>
      <c r="D10" t="s">
        <v>73</v>
      </c>
      <c r="O10" s="2">
        <v>7.31</v>
      </c>
      <c r="P10" s="2">
        <v>7.67</v>
      </c>
      <c r="Q10" s="2">
        <v>7.67</v>
      </c>
      <c r="R10" s="1">
        <v>41275</v>
      </c>
      <c r="S10" s="2">
        <v>7.79</v>
      </c>
      <c r="T10" s="1">
        <v>41640</v>
      </c>
      <c r="U10" s="2">
        <v>7.93</v>
      </c>
      <c r="V10" s="1">
        <v>42005</v>
      </c>
      <c r="W10" s="2">
        <v>8.0500000000000007</v>
      </c>
      <c r="X10" s="1">
        <v>42736</v>
      </c>
      <c r="Y10">
        <v>8.1</v>
      </c>
      <c r="Z10" s="1">
        <v>43101</v>
      </c>
      <c r="AA10" s="2">
        <v>8.25</v>
      </c>
      <c r="AC10"/>
      <c r="AD10" s="2">
        <v>8.25</v>
      </c>
      <c r="AE10" s="7">
        <v>0</v>
      </c>
      <c r="AF10" s="7">
        <v>0</v>
      </c>
      <c r="BC10" s="7" t="str">
        <f t="shared" si="0"/>
        <v/>
      </c>
      <c r="BD10" t="str">
        <f t="shared" si="1"/>
        <v/>
      </c>
      <c r="BE10" t="str">
        <f t="shared" si="2"/>
        <v/>
      </c>
      <c r="BF10" t="str">
        <f t="shared" si="3"/>
        <v/>
      </c>
      <c r="BG10">
        <v>0</v>
      </c>
      <c r="BH10" s="2"/>
    </row>
    <row r="11" spans="1:62" x14ac:dyDescent="0.25">
      <c r="A11">
        <v>15</v>
      </c>
      <c r="B11" t="s">
        <v>23</v>
      </c>
      <c r="C11" t="s">
        <v>24</v>
      </c>
      <c r="D11" t="s">
        <v>74</v>
      </c>
      <c r="E11" s="1">
        <v>41758</v>
      </c>
      <c r="F11" s="1">
        <v>41782</v>
      </c>
      <c r="G11" s="1"/>
      <c r="H11" s="1"/>
      <c r="I11" s="1"/>
      <c r="J11" s="1"/>
      <c r="K11" s="1"/>
      <c r="L11" s="1"/>
      <c r="M11" s="1"/>
      <c r="N11" s="1"/>
      <c r="O11" s="2">
        <v>7.25</v>
      </c>
      <c r="P11" s="2">
        <v>7.25</v>
      </c>
      <c r="Q11" s="2">
        <v>7.25</v>
      </c>
      <c r="R11" s="1">
        <v>42005</v>
      </c>
      <c r="S11" s="2">
        <v>7.75</v>
      </c>
      <c r="T11" s="1">
        <v>42370</v>
      </c>
      <c r="U11" s="2">
        <v>8.5</v>
      </c>
      <c r="V11" s="1">
        <v>42736</v>
      </c>
      <c r="W11" s="2">
        <v>9.25</v>
      </c>
      <c r="X11" s="1">
        <v>43101</v>
      </c>
      <c r="Y11" s="2">
        <v>10.1</v>
      </c>
      <c r="AD11" s="2">
        <v>10.1</v>
      </c>
      <c r="AE11" s="7">
        <v>0</v>
      </c>
      <c r="AF11" s="7">
        <v>0</v>
      </c>
      <c r="AH11" s="2">
        <f>Y11</f>
        <v>10.1</v>
      </c>
      <c r="AI11" s="7">
        <f t="shared" ref="AI11:AI16" si="5">DATEDIF(E11,R11,"d")</f>
        <v>247</v>
      </c>
      <c r="AJ11" s="7">
        <f>DATEDIF(E11,X11,"d")</f>
        <v>1343</v>
      </c>
      <c r="AS11" s="10">
        <f t="shared" si="4"/>
        <v>223</v>
      </c>
      <c r="AT11" s="10">
        <f>DATEDIF(F11,X11,"d")</f>
        <v>1319</v>
      </c>
      <c r="BC11" s="7">
        <f t="shared" si="0"/>
        <v>247</v>
      </c>
      <c r="BD11">
        <f t="shared" si="1"/>
        <v>1343</v>
      </c>
      <c r="BE11">
        <f t="shared" si="2"/>
        <v>223</v>
      </c>
      <c r="BF11">
        <f t="shared" si="3"/>
        <v>1319</v>
      </c>
      <c r="BG11">
        <v>0</v>
      </c>
      <c r="BH11" s="2">
        <f t="shared" ref="BH11:BH16" si="6">S11-Q11</f>
        <v>0.5</v>
      </c>
      <c r="BI11" s="2">
        <f t="shared" ref="BI11:BI16" si="7">AH11-Q11</f>
        <v>2.8499999999999996</v>
      </c>
    </row>
    <row r="12" spans="1:62" x14ac:dyDescent="0.25">
      <c r="A12">
        <v>23</v>
      </c>
      <c r="B12" t="s">
        <v>29</v>
      </c>
      <c r="C12" t="s">
        <v>30</v>
      </c>
      <c r="D12" t="s">
        <v>80</v>
      </c>
      <c r="E12" s="1">
        <v>42682</v>
      </c>
      <c r="F12" s="1">
        <v>42682</v>
      </c>
      <c r="G12" s="1"/>
      <c r="H12" s="1"/>
      <c r="I12" s="1"/>
      <c r="J12" s="1"/>
      <c r="K12" s="1"/>
      <c r="L12" s="1"/>
      <c r="M12" s="1"/>
      <c r="N12" s="1"/>
      <c r="O12" s="2">
        <v>7.5</v>
      </c>
      <c r="P12" s="2">
        <v>7.5</v>
      </c>
      <c r="Q12" s="2">
        <v>7.5</v>
      </c>
      <c r="R12" s="1">
        <v>42742</v>
      </c>
      <c r="S12" s="2">
        <v>9</v>
      </c>
      <c r="T12" s="1">
        <v>43101</v>
      </c>
      <c r="U12" s="2">
        <v>10</v>
      </c>
      <c r="V12" s="1"/>
      <c r="X12" s="1"/>
      <c r="AD12" s="2">
        <v>10</v>
      </c>
      <c r="AE12" s="7">
        <v>0</v>
      </c>
      <c r="AF12" s="7">
        <v>0</v>
      </c>
      <c r="AG12" s="1">
        <v>43831</v>
      </c>
      <c r="AH12" s="2">
        <f>12</f>
        <v>12</v>
      </c>
      <c r="AI12" s="7">
        <f t="shared" si="5"/>
        <v>60</v>
      </c>
      <c r="AJ12" s="7">
        <f>DATEDIF(E12,AG12,"d")</f>
        <v>1149</v>
      </c>
      <c r="AS12" s="10">
        <f t="shared" si="4"/>
        <v>60</v>
      </c>
      <c r="AT12" s="10">
        <f>DATEDIF(F12,AG12,"d")</f>
        <v>1149</v>
      </c>
      <c r="BC12" s="7">
        <f t="shared" si="0"/>
        <v>60</v>
      </c>
      <c r="BD12">
        <f t="shared" si="1"/>
        <v>1149</v>
      </c>
      <c r="BE12">
        <f t="shared" si="2"/>
        <v>60</v>
      </c>
      <c r="BF12">
        <f t="shared" si="3"/>
        <v>1149</v>
      </c>
      <c r="BG12">
        <v>1</v>
      </c>
      <c r="BH12" s="2">
        <f t="shared" si="6"/>
        <v>1.5</v>
      </c>
      <c r="BI12" s="2">
        <f t="shared" si="7"/>
        <v>4.5</v>
      </c>
    </row>
    <row r="13" spans="1:62" x14ac:dyDescent="0.25">
      <c r="A13">
        <v>24</v>
      </c>
      <c r="B13" t="s">
        <v>27</v>
      </c>
      <c r="C13" t="s">
        <v>28</v>
      </c>
      <c r="D13" t="s">
        <v>74</v>
      </c>
      <c r="E13" s="1">
        <v>41736</v>
      </c>
      <c r="F13" s="4">
        <v>41764</v>
      </c>
      <c r="G13" s="1"/>
      <c r="H13" s="1"/>
      <c r="I13" s="1"/>
      <c r="J13" s="1"/>
      <c r="K13" s="1"/>
      <c r="L13" s="1"/>
      <c r="M13" s="1"/>
      <c r="N13" s="1"/>
      <c r="O13" s="2">
        <v>7.25</v>
      </c>
      <c r="P13" s="2">
        <v>7.25</v>
      </c>
      <c r="Q13" s="2">
        <v>7.25</v>
      </c>
      <c r="R13" s="1">
        <v>42005</v>
      </c>
      <c r="S13" s="2">
        <v>8</v>
      </c>
      <c r="T13" s="1">
        <v>42186</v>
      </c>
      <c r="U13" s="2">
        <v>8.25</v>
      </c>
      <c r="V13" s="1">
        <v>42552</v>
      </c>
      <c r="W13" s="2">
        <v>8.75</v>
      </c>
      <c r="X13" s="1">
        <v>42917</v>
      </c>
      <c r="Y13" s="2">
        <v>9.25</v>
      </c>
      <c r="Z13" s="1">
        <v>43282</v>
      </c>
      <c r="AA13" s="2">
        <v>10.1</v>
      </c>
      <c r="AD13" s="2">
        <v>9.25</v>
      </c>
      <c r="AE13" s="7">
        <v>0</v>
      </c>
      <c r="AF13" s="7">
        <v>0</v>
      </c>
      <c r="AG13" s="1">
        <v>43282</v>
      </c>
      <c r="AH13" s="2">
        <f>AA13</f>
        <v>10.1</v>
      </c>
      <c r="AI13" s="7">
        <f t="shared" si="5"/>
        <v>269</v>
      </c>
      <c r="AJ13" s="7">
        <f>DATEDIF(E13,AG13,"d")</f>
        <v>1546</v>
      </c>
      <c r="AS13" s="10">
        <f t="shared" si="4"/>
        <v>241</v>
      </c>
      <c r="AT13" s="10">
        <f>DATEDIF(F13,AG13,"d")</f>
        <v>1518</v>
      </c>
      <c r="BC13" s="7">
        <f t="shared" si="0"/>
        <v>269</v>
      </c>
      <c r="BD13">
        <f t="shared" si="1"/>
        <v>1546</v>
      </c>
      <c r="BE13">
        <f t="shared" si="2"/>
        <v>241</v>
      </c>
      <c r="BF13">
        <f t="shared" si="3"/>
        <v>1518</v>
      </c>
      <c r="BG13">
        <v>0</v>
      </c>
      <c r="BH13" s="2">
        <f t="shared" si="6"/>
        <v>0.75</v>
      </c>
      <c r="BI13" s="2">
        <f t="shared" si="7"/>
        <v>2.8499999999999996</v>
      </c>
    </row>
    <row r="14" spans="1:62" x14ac:dyDescent="0.25">
      <c r="A14">
        <v>25</v>
      </c>
      <c r="B14" t="s">
        <v>25</v>
      </c>
      <c r="C14" t="s">
        <v>26</v>
      </c>
      <c r="D14" t="s">
        <v>74</v>
      </c>
      <c r="E14" s="1">
        <v>41809</v>
      </c>
      <c r="F14" s="1">
        <v>41816</v>
      </c>
      <c r="G14" s="1"/>
      <c r="O14" s="2">
        <v>8</v>
      </c>
      <c r="P14" s="2">
        <v>8</v>
      </c>
      <c r="Q14" s="2">
        <v>8</v>
      </c>
      <c r="R14" s="1">
        <v>42005</v>
      </c>
      <c r="S14" s="2">
        <v>9</v>
      </c>
      <c r="T14" s="1">
        <v>42370</v>
      </c>
      <c r="U14" s="2">
        <v>10</v>
      </c>
      <c r="V14" s="1">
        <v>42736</v>
      </c>
      <c r="W14" s="2">
        <v>11</v>
      </c>
      <c r="AD14" s="2">
        <v>11</v>
      </c>
      <c r="AE14" s="7">
        <v>0</v>
      </c>
      <c r="AF14" s="7">
        <v>0</v>
      </c>
      <c r="AH14" s="2">
        <v>11</v>
      </c>
      <c r="AI14" s="7">
        <f t="shared" si="5"/>
        <v>196</v>
      </c>
      <c r="AJ14" s="7">
        <f>DATEDIF(E14,V14,"d")</f>
        <v>927</v>
      </c>
      <c r="AS14" s="10">
        <f t="shared" si="4"/>
        <v>189</v>
      </c>
      <c r="AT14" s="10">
        <f>DATEDIF(F14,V14,"d")</f>
        <v>920</v>
      </c>
      <c r="BC14" s="7">
        <f t="shared" si="0"/>
        <v>196</v>
      </c>
      <c r="BD14">
        <f t="shared" si="1"/>
        <v>927</v>
      </c>
      <c r="BE14">
        <f t="shared" si="2"/>
        <v>189</v>
      </c>
      <c r="BF14">
        <f t="shared" si="3"/>
        <v>920</v>
      </c>
      <c r="BG14">
        <v>0</v>
      </c>
      <c r="BH14" s="2">
        <f t="shared" si="6"/>
        <v>1</v>
      </c>
      <c r="BI14" s="2">
        <f t="shared" si="7"/>
        <v>3</v>
      </c>
    </row>
    <row r="15" spans="1:62" x14ac:dyDescent="0.25">
      <c r="A15">
        <v>26</v>
      </c>
      <c r="B15" t="s">
        <v>31</v>
      </c>
      <c r="C15" t="s">
        <v>32</v>
      </c>
      <c r="D15" t="s">
        <v>74</v>
      </c>
      <c r="E15" s="1">
        <v>41786</v>
      </c>
      <c r="F15" s="1">
        <v>41786</v>
      </c>
      <c r="G15" s="1"/>
      <c r="H15" s="1"/>
      <c r="I15" s="1"/>
      <c r="J15" s="1"/>
      <c r="K15" s="1"/>
      <c r="L15" s="1"/>
      <c r="M15" s="1"/>
      <c r="N15" s="1"/>
      <c r="O15" s="2">
        <v>7.4</v>
      </c>
      <c r="P15" s="2">
        <v>7.4</v>
      </c>
      <c r="Q15" s="2">
        <v>7.4</v>
      </c>
      <c r="R15" s="1">
        <v>41883</v>
      </c>
      <c r="S15" s="2">
        <v>8.15</v>
      </c>
      <c r="T15" s="1">
        <v>42370</v>
      </c>
      <c r="U15" s="2">
        <v>8.5</v>
      </c>
      <c r="V15" s="1">
        <v>42736</v>
      </c>
      <c r="W15" s="2">
        <v>8.9</v>
      </c>
      <c r="X15" s="1">
        <v>43101</v>
      </c>
      <c r="Y15" s="2">
        <v>9.25</v>
      </c>
      <c r="AD15" s="2">
        <v>9.25</v>
      </c>
      <c r="AE15" s="7">
        <v>0</v>
      </c>
      <c r="AF15" s="7">
        <v>0</v>
      </c>
      <c r="AG15" s="1">
        <v>43101</v>
      </c>
      <c r="AH15" s="2">
        <v>9.25</v>
      </c>
      <c r="AI15" s="7">
        <f t="shared" si="5"/>
        <v>97</v>
      </c>
      <c r="AJ15" s="7">
        <f>DATEDIF(E15,AG15,"d")</f>
        <v>1315</v>
      </c>
      <c r="AS15" s="10">
        <f t="shared" si="4"/>
        <v>97</v>
      </c>
      <c r="AT15" s="10">
        <f>DATEDIF(F15,AG15,"d")</f>
        <v>1315</v>
      </c>
      <c r="BC15" s="7">
        <f t="shared" si="0"/>
        <v>97</v>
      </c>
      <c r="BD15">
        <f t="shared" si="1"/>
        <v>1315</v>
      </c>
      <c r="BE15">
        <f t="shared" si="2"/>
        <v>97</v>
      </c>
      <c r="BF15">
        <f t="shared" si="3"/>
        <v>1315</v>
      </c>
      <c r="BG15">
        <v>0</v>
      </c>
      <c r="BH15" s="2">
        <f t="shared" si="6"/>
        <v>0.75</v>
      </c>
      <c r="BI15" s="2">
        <f t="shared" si="7"/>
        <v>1.8499999999999996</v>
      </c>
    </row>
    <row r="16" spans="1:62" x14ac:dyDescent="0.25">
      <c r="A16">
        <v>27</v>
      </c>
      <c r="B16" t="s">
        <v>33</v>
      </c>
      <c r="C16" t="s">
        <v>34</v>
      </c>
      <c r="D16" t="s">
        <v>74</v>
      </c>
      <c r="E16" s="1">
        <v>41739</v>
      </c>
      <c r="F16" s="1">
        <v>41743</v>
      </c>
      <c r="G16" s="1"/>
      <c r="O16" s="2">
        <v>7.25</v>
      </c>
      <c r="P16" s="2">
        <v>7.25</v>
      </c>
      <c r="Q16" s="2">
        <v>7.25</v>
      </c>
      <c r="R16" s="1">
        <v>41852</v>
      </c>
      <c r="S16" s="2">
        <v>8</v>
      </c>
      <c r="T16" s="1">
        <v>42217</v>
      </c>
      <c r="U16" s="2">
        <v>9</v>
      </c>
      <c r="V16" s="1">
        <v>42583</v>
      </c>
      <c r="W16" s="2">
        <v>9.5</v>
      </c>
      <c r="X16" s="1">
        <v>43101</v>
      </c>
      <c r="Y16" s="2">
        <v>9.65</v>
      </c>
      <c r="Z16" s="1"/>
      <c r="AD16" s="2">
        <v>9.65</v>
      </c>
      <c r="AE16" s="7">
        <v>0</v>
      </c>
      <c r="AF16" s="7">
        <v>0</v>
      </c>
      <c r="AG16" s="1">
        <v>43101</v>
      </c>
      <c r="AH16" s="2">
        <v>9.5</v>
      </c>
      <c r="AI16" s="7">
        <f t="shared" si="5"/>
        <v>113</v>
      </c>
      <c r="AJ16" s="7">
        <f>DATEDIF(E16,AG16,"d")</f>
        <v>1362</v>
      </c>
      <c r="AS16" s="10">
        <f t="shared" si="4"/>
        <v>109</v>
      </c>
      <c r="AT16" s="10">
        <f>DATEDIF(F16,AG16,"d")</f>
        <v>1358</v>
      </c>
      <c r="BC16" s="7">
        <f t="shared" si="0"/>
        <v>113</v>
      </c>
      <c r="BD16">
        <f t="shared" si="1"/>
        <v>1362</v>
      </c>
      <c r="BE16">
        <f t="shared" si="2"/>
        <v>109</v>
      </c>
      <c r="BF16">
        <f t="shared" si="3"/>
        <v>1358</v>
      </c>
      <c r="BG16">
        <v>0</v>
      </c>
      <c r="BH16" s="2">
        <f t="shared" si="6"/>
        <v>0.75</v>
      </c>
      <c r="BI16" s="2">
        <f t="shared" si="7"/>
        <v>2.25</v>
      </c>
    </row>
    <row r="17" spans="1:61" x14ac:dyDescent="0.25">
      <c r="A17">
        <v>29</v>
      </c>
      <c r="B17" t="s">
        <v>35</v>
      </c>
      <c r="C17" t="s">
        <v>36</v>
      </c>
      <c r="D17" t="s">
        <v>73</v>
      </c>
      <c r="O17" s="2">
        <v>7.25</v>
      </c>
      <c r="P17" s="2">
        <v>7.25</v>
      </c>
      <c r="Q17" s="2">
        <v>7.25</v>
      </c>
      <c r="R17" s="1">
        <v>41275</v>
      </c>
      <c r="S17" s="2">
        <v>7.35</v>
      </c>
      <c r="T17" s="1">
        <v>41640</v>
      </c>
      <c r="U17" s="2">
        <v>7.5</v>
      </c>
      <c r="V17" s="1">
        <v>42005</v>
      </c>
      <c r="W17" s="2">
        <v>7.65</v>
      </c>
      <c r="X17" s="1">
        <v>42736</v>
      </c>
      <c r="Y17" s="2">
        <v>7.7</v>
      </c>
      <c r="Z17" s="1">
        <v>43101</v>
      </c>
      <c r="AA17" s="5">
        <v>7.85</v>
      </c>
      <c r="AB17"/>
      <c r="AC17"/>
      <c r="AD17" s="2">
        <v>7.85</v>
      </c>
      <c r="AE17" s="7">
        <v>0</v>
      </c>
      <c r="AF17" s="7">
        <v>0</v>
      </c>
      <c r="BC17" s="7" t="str">
        <f t="shared" si="0"/>
        <v/>
      </c>
      <c r="BD17" t="str">
        <f t="shared" si="1"/>
        <v/>
      </c>
      <c r="BE17" t="str">
        <f t="shared" si="2"/>
        <v/>
      </c>
      <c r="BF17" t="str">
        <f t="shared" si="3"/>
        <v/>
      </c>
      <c r="BG17">
        <v>0</v>
      </c>
      <c r="BH17" s="2"/>
      <c r="BI17" s="2"/>
    </row>
    <row r="18" spans="1:61" x14ac:dyDescent="0.25">
      <c r="A18">
        <v>30</v>
      </c>
      <c r="B18" t="s">
        <v>37</v>
      </c>
      <c r="C18" t="s">
        <v>38</v>
      </c>
      <c r="D18" t="s">
        <v>73</v>
      </c>
      <c r="O18" s="2">
        <v>7.35</v>
      </c>
      <c r="P18" s="2">
        <v>7.65</v>
      </c>
      <c r="Q18" s="2">
        <v>7.65</v>
      </c>
      <c r="R18" s="1">
        <v>41275</v>
      </c>
      <c r="S18" s="2">
        <v>7.8</v>
      </c>
      <c r="T18" s="1">
        <v>41640</v>
      </c>
      <c r="U18" s="2">
        <v>7.9</v>
      </c>
      <c r="V18" s="1">
        <v>42005</v>
      </c>
      <c r="W18" s="2">
        <v>8.0500000000000007</v>
      </c>
      <c r="X18" s="1">
        <v>42736</v>
      </c>
      <c r="Y18" s="2">
        <v>8.15</v>
      </c>
      <c r="Z18" s="1">
        <v>43101</v>
      </c>
      <c r="AA18" s="5">
        <v>8.3000000000000007</v>
      </c>
      <c r="AD18" s="2">
        <v>8.3000000000000007</v>
      </c>
      <c r="AE18" s="7">
        <v>0</v>
      </c>
      <c r="AF18" s="7">
        <v>0</v>
      </c>
      <c r="BC18" s="7" t="str">
        <f t="shared" si="0"/>
        <v/>
      </c>
      <c r="BD18" t="str">
        <f t="shared" si="1"/>
        <v/>
      </c>
      <c r="BE18" t="str">
        <f t="shared" si="2"/>
        <v/>
      </c>
      <c r="BF18" t="str">
        <f t="shared" si="3"/>
        <v/>
      </c>
      <c r="BG18">
        <v>0</v>
      </c>
      <c r="BH18" s="2"/>
      <c r="BI18" s="2"/>
    </row>
    <row r="19" spans="1:61" x14ac:dyDescent="0.25">
      <c r="A19">
        <v>31</v>
      </c>
      <c r="B19" t="s">
        <v>39</v>
      </c>
      <c r="C19" t="s">
        <v>40</v>
      </c>
      <c r="D19" t="s">
        <v>74</v>
      </c>
      <c r="E19" s="4">
        <v>41947</v>
      </c>
      <c r="F19" s="4">
        <v>41947</v>
      </c>
      <c r="G19" s="1"/>
      <c r="O19" s="2">
        <v>7.25</v>
      </c>
      <c r="P19" s="2">
        <v>7.25</v>
      </c>
      <c r="Q19" s="2">
        <v>7.25</v>
      </c>
      <c r="R19" s="1">
        <v>42005</v>
      </c>
      <c r="S19" s="2">
        <v>8</v>
      </c>
      <c r="T19" s="1">
        <v>42370</v>
      </c>
      <c r="U19" s="2">
        <v>9</v>
      </c>
      <c r="AD19" s="2">
        <v>9</v>
      </c>
      <c r="AE19" s="7">
        <v>0</v>
      </c>
      <c r="AF19" s="7">
        <v>0</v>
      </c>
      <c r="AG19" s="1">
        <v>42370</v>
      </c>
      <c r="AH19" s="2">
        <v>9</v>
      </c>
      <c r="AI19" s="7">
        <f>DATEDIF(E19,R19,"d")</f>
        <v>58</v>
      </c>
      <c r="AJ19" s="7">
        <f>DATEDIF(E19,AG19,"d")</f>
        <v>423</v>
      </c>
      <c r="AS19" s="10">
        <f t="shared" si="4"/>
        <v>58</v>
      </c>
      <c r="AT19" s="10">
        <f>DATEDIF(F19,AG19,"d")</f>
        <v>423</v>
      </c>
      <c r="BC19" s="7">
        <f t="shared" si="0"/>
        <v>58</v>
      </c>
      <c r="BD19">
        <f t="shared" si="1"/>
        <v>423</v>
      </c>
      <c r="BE19">
        <f t="shared" si="2"/>
        <v>58</v>
      </c>
      <c r="BF19">
        <f t="shared" si="3"/>
        <v>423</v>
      </c>
      <c r="BG19">
        <v>1</v>
      </c>
      <c r="BH19" s="2">
        <f>S19-Q19</f>
        <v>0.75</v>
      </c>
      <c r="BI19" s="2">
        <f>AH19-Q19</f>
        <v>1.75</v>
      </c>
    </row>
    <row r="20" spans="1:61" x14ac:dyDescent="0.25">
      <c r="A20">
        <v>34</v>
      </c>
      <c r="B20" t="s">
        <v>41</v>
      </c>
      <c r="C20" t="s">
        <v>42</v>
      </c>
      <c r="D20" t="s">
        <v>74</v>
      </c>
      <c r="E20" s="1">
        <v>41583</v>
      </c>
      <c r="F20" s="1">
        <v>41583</v>
      </c>
      <c r="G20" s="1"/>
      <c r="H20" s="1"/>
      <c r="I20" s="1"/>
      <c r="J20" s="1"/>
      <c r="K20" s="1"/>
      <c r="L20" s="1"/>
      <c r="M20" s="1"/>
      <c r="N20" s="1"/>
      <c r="O20" s="2">
        <v>7.25</v>
      </c>
      <c r="P20" s="2">
        <v>7.25</v>
      </c>
      <c r="Q20" s="2">
        <v>7.25</v>
      </c>
      <c r="R20" s="1">
        <v>41640</v>
      </c>
      <c r="S20" s="2">
        <v>8.25</v>
      </c>
      <c r="T20" s="1">
        <v>42005</v>
      </c>
      <c r="U20" s="2">
        <v>8.3800000000000008</v>
      </c>
      <c r="V20" s="1">
        <v>42370</v>
      </c>
      <c r="W20" s="5">
        <v>8.3800000000000008</v>
      </c>
      <c r="X20" s="1">
        <v>42736</v>
      </c>
      <c r="Y20" s="2">
        <v>8.44</v>
      </c>
      <c r="AD20" s="2">
        <v>8.3800000000000008</v>
      </c>
      <c r="AE20" s="7">
        <v>0</v>
      </c>
      <c r="AF20" s="7">
        <v>1</v>
      </c>
      <c r="AG20" s="1">
        <v>41640</v>
      </c>
      <c r="AH20" s="2">
        <f>S20</f>
        <v>8.25</v>
      </c>
      <c r="AI20" s="7">
        <f>DATEDIF(E20,R20,"d")</f>
        <v>57</v>
      </c>
      <c r="AJ20" s="7">
        <f>DATEDIF(E20,AG20,"d")</f>
        <v>57</v>
      </c>
      <c r="AS20" s="10">
        <f t="shared" si="4"/>
        <v>57</v>
      </c>
      <c r="AT20" s="10">
        <f>DATEDIF(F20,AG20,"d")</f>
        <v>57</v>
      </c>
      <c r="BC20" s="7">
        <f t="shared" si="0"/>
        <v>57</v>
      </c>
      <c r="BD20">
        <f t="shared" si="1"/>
        <v>57</v>
      </c>
      <c r="BE20">
        <f t="shared" si="2"/>
        <v>57</v>
      </c>
      <c r="BF20">
        <f t="shared" si="3"/>
        <v>57</v>
      </c>
      <c r="BG20">
        <v>1</v>
      </c>
      <c r="BH20" s="2">
        <f>S20-Q20</f>
        <v>1</v>
      </c>
      <c r="BI20" s="2">
        <f>AH20-Q20</f>
        <v>1</v>
      </c>
    </row>
    <row r="21" spans="1:61" x14ac:dyDescent="0.25">
      <c r="A21">
        <v>36</v>
      </c>
      <c r="B21" t="s">
        <v>43</v>
      </c>
      <c r="C21" t="s">
        <v>44</v>
      </c>
      <c r="D21" t="s">
        <v>74</v>
      </c>
      <c r="E21" s="4">
        <v>41361</v>
      </c>
      <c r="F21" s="1">
        <v>41362</v>
      </c>
      <c r="G21" s="1"/>
      <c r="O21" s="2">
        <v>7.25</v>
      </c>
      <c r="P21" s="2">
        <v>7.25</v>
      </c>
      <c r="Q21" s="2">
        <v>7.25</v>
      </c>
      <c r="R21" s="1">
        <v>41639</v>
      </c>
      <c r="S21" s="2">
        <v>8</v>
      </c>
      <c r="T21" s="1">
        <v>42004</v>
      </c>
      <c r="U21" s="2">
        <v>8.75</v>
      </c>
      <c r="V21" s="1">
        <v>42369</v>
      </c>
      <c r="W21" s="2">
        <v>9</v>
      </c>
      <c r="X21" s="1">
        <v>42735</v>
      </c>
      <c r="Y21" s="2">
        <v>9.6999999999999993</v>
      </c>
      <c r="Z21" s="1">
        <v>43100</v>
      </c>
      <c r="AA21" s="2">
        <v>10.4</v>
      </c>
      <c r="AB21" s="1">
        <v>43465</v>
      </c>
      <c r="AC21" s="2">
        <v>11.1</v>
      </c>
      <c r="AD21" s="2">
        <v>10.4</v>
      </c>
      <c r="AE21" s="7">
        <v>0</v>
      </c>
      <c r="AF21" s="7">
        <v>0</v>
      </c>
      <c r="AG21" s="1">
        <v>44196</v>
      </c>
      <c r="AH21" s="2">
        <f>12.5</f>
        <v>12.5</v>
      </c>
      <c r="AI21" s="7">
        <f>DATEDIF(E21,R21,"d")</f>
        <v>278</v>
      </c>
      <c r="AJ21" s="7">
        <f>DATEDIF(E21,AG21,"d")</f>
        <v>2835</v>
      </c>
      <c r="AS21" s="10">
        <f t="shared" si="4"/>
        <v>277</v>
      </c>
      <c r="AT21" s="10">
        <f>DATEDIF(F21,AG21,"d")</f>
        <v>2834</v>
      </c>
      <c r="BC21" s="7">
        <f t="shared" si="0"/>
        <v>278</v>
      </c>
      <c r="BD21">
        <f t="shared" si="1"/>
        <v>2835</v>
      </c>
      <c r="BE21">
        <f t="shared" si="2"/>
        <v>277</v>
      </c>
      <c r="BF21">
        <f t="shared" si="3"/>
        <v>2834</v>
      </c>
      <c r="BG21">
        <v>0</v>
      </c>
      <c r="BH21" s="2">
        <f>S21-Q21</f>
        <v>0.75</v>
      </c>
      <c r="BI21" s="2">
        <f>AH21-Q21</f>
        <v>5.25</v>
      </c>
    </row>
    <row r="22" spans="1:61" x14ac:dyDescent="0.25">
      <c r="A22">
        <v>39</v>
      </c>
      <c r="B22" t="s">
        <v>45</v>
      </c>
      <c r="C22" t="s">
        <v>46</v>
      </c>
      <c r="D22" t="s">
        <v>73</v>
      </c>
      <c r="O22" s="2">
        <v>7.4</v>
      </c>
      <c r="P22" s="2">
        <v>7.7</v>
      </c>
      <c r="Q22" s="2">
        <v>7.7</v>
      </c>
      <c r="R22" s="1">
        <v>41275</v>
      </c>
      <c r="S22" s="2">
        <v>7.85</v>
      </c>
      <c r="T22" s="1">
        <v>41640</v>
      </c>
      <c r="U22" s="2">
        <v>7.95</v>
      </c>
      <c r="V22" s="1">
        <v>42005</v>
      </c>
      <c r="W22" s="2">
        <v>8.1</v>
      </c>
      <c r="X22" s="1">
        <v>42736</v>
      </c>
      <c r="Y22">
        <v>8.15</v>
      </c>
      <c r="Z22" s="1">
        <v>43101</v>
      </c>
      <c r="AA22" s="5">
        <v>8.3000000000000007</v>
      </c>
      <c r="AD22" s="2">
        <v>8.3000000000000007</v>
      </c>
      <c r="AE22" s="7">
        <v>0</v>
      </c>
      <c r="AF22" s="7">
        <v>0</v>
      </c>
      <c r="BC22" s="7" t="str">
        <f t="shared" si="0"/>
        <v/>
      </c>
      <c r="BD22" t="str">
        <f t="shared" si="1"/>
        <v/>
      </c>
      <c r="BE22" t="str">
        <f t="shared" si="2"/>
        <v/>
      </c>
      <c r="BF22" t="str">
        <f t="shared" si="3"/>
        <v/>
      </c>
      <c r="BG22">
        <v>0</v>
      </c>
      <c r="BH22" s="2"/>
      <c r="BI22" s="2"/>
    </row>
    <row r="23" spans="1:61" x14ac:dyDescent="0.25">
      <c r="A23">
        <v>41</v>
      </c>
      <c r="B23" t="s">
        <v>47</v>
      </c>
      <c r="C23" t="s">
        <v>48</v>
      </c>
      <c r="D23" t="s">
        <v>73</v>
      </c>
      <c r="E23" s="1">
        <v>42418</v>
      </c>
      <c r="F23" s="1">
        <v>42431</v>
      </c>
      <c r="O23" s="2">
        <v>8.5</v>
      </c>
      <c r="P23" s="2">
        <v>8.8000000000000007</v>
      </c>
      <c r="Q23" s="2">
        <v>8.8000000000000007</v>
      </c>
      <c r="R23" s="1">
        <v>41275</v>
      </c>
      <c r="S23" s="2">
        <v>8.9499999999999993</v>
      </c>
      <c r="T23" s="1">
        <v>41640</v>
      </c>
      <c r="U23" s="2">
        <v>9.1</v>
      </c>
      <c r="V23" s="1">
        <v>42005</v>
      </c>
      <c r="W23" s="2">
        <v>9.25</v>
      </c>
      <c r="X23" s="1">
        <v>42552</v>
      </c>
      <c r="Y23" s="2">
        <v>9.75</v>
      </c>
      <c r="Z23" s="1">
        <v>42917</v>
      </c>
      <c r="AA23" s="2">
        <v>10.25</v>
      </c>
      <c r="AB23" s="1">
        <v>43282</v>
      </c>
      <c r="AC23">
        <v>10.75</v>
      </c>
      <c r="AD23" s="2">
        <v>10.25</v>
      </c>
      <c r="AE23" s="7">
        <v>1</v>
      </c>
      <c r="AF23" s="7">
        <v>0</v>
      </c>
      <c r="AG23" s="1">
        <v>44562</v>
      </c>
      <c r="AH23" s="2">
        <v>13.5</v>
      </c>
      <c r="AI23" s="7">
        <f>DATEDIF(E23,Z23,"d")</f>
        <v>499</v>
      </c>
      <c r="AJ23" s="7">
        <f>DATEDIF(E23,AG23,"d")</f>
        <v>2144</v>
      </c>
      <c r="AS23" s="10">
        <f>DATEDIF(F23,Z23,"d")</f>
        <v>486</v>
      </c>
      <c r="AT23" s="10">
        <f>DATEDIF(F23,AG23,"d")</f>
        <v>2131</v>
      </c>
      <c r="BC23" s="7">
        <f t="shared" si="0"/>
        <v>499</v>
      </c>
      <c r="BD23">
        <f t="shared" si="1"/>
        <v>2144</v>
      </c>
      <c r="BE23">
        <f t="shared" si="2"/>
        <v>486</v>
      </c>
      <c r="BF23">
        <f t="shared" si="3"/>
        <v>2131</v>
      </c>
      <c r="BG23">
        <v>0</v>
      </c>
      <c r="BH23" s="2">
        <f>AA23-Y23</f>
        <v>0.5</v>
      </c>
      <c r="BI23" s="2">
        <f>AH23-Y23</f>
        <v>3.75</v>
      </c>
    </row>
    <row r="24" spans="1:61" x14ac:dyDescent="0.25">
      <c r="A24">
        <v>44</v>
      </c>
      <c r="B24" t="s">
        <v>49</v>
      </c>
      <c r="C24" t="s">
        <v>50</v>
      </c>
      <c r="D24" t="s">
        <v>74</v>
      </c>
      <c r="E24" s="1">
        <v>41073</v>
      </c>
      <c r="F24" s="1">
        <v>41080</v>
      </c>
      <c r="G24" s="1">
        <v>41452</v>
      </c>
      <c r="H24" s="1">
        <v>41470</v>
      </c>
      <c r="I24" s="1">
        <v>41808</v>
      </c>
      <c r="J24" s="1">
        <v>41821</v>
      </c>
      <c r="K24" s="1">
        <v>42166</v>
      </c>
      <c r="L24" s="1">
        <v>42172</v>
      </c>
      <c r="M24" s="1">
        <v>42916</v>
      </c>
      <c r="N24" s="1">
        <v>42916</v>
      </c>
      <c r="O24" s="2">
        <v>7.4</v>
      </c>
      <c r="P24" s="2">
        <v>7.4</v>
      </c>
      <c r="Q24" s="2">
        <v>7.4</v>
      </c>
      <c r="R24" s="1">
        <v>41275</v>
      </c>
      <c r="S24" s="2">
        <v>7.75</v>
      </c>
      <c r="T24" s="1">
        <v>41640</v>
      </c>
      <c r="U24" s="2">
        <v>8</v>
      </c>
      <c r="V24" s="1">
        <v>42005</v>
      </c>
      <c r="W24" s="2">
        <v>9</v>
      </c>
      <c r="X24" s="1">
        <v>42370</v>
      </c>
      <c r="Y24" s="2">
        <v>9.6</v>
      </c>
      <c r="Z24" s="1">
        <v>43101</v>
      </c>
      <c r="AA24" s="2">
        <v>10.1</v>
      </c>
      <c r="AB24" s="1">
        <v>43466</v>
      </c>
      <c r="AC24" s="2">
        <v>10.5</v>
      </c>
      <c r="AD24" s="2">
        <v>10.1</v>
      </c>
      <c r="AE24" s="7">
        <v>0</v>
      </c>
      <c r="AF24" s="7">
        <v>0</v>
      </c>
      <c r="AG24" s="1">
        <v>42370</v>
      </c>
      <c r="AH24" s="2">
        <v>10.5</v>
      </c>
      <c r="AI24" s="7">
        <f>DATEDIF(E24,R24,"d")</f>
        <v>202</v>
      </c>
      <c r="AJ24" s="7">
        <f>AI24</f>
        <v>202</v>
      </c>
      <c r="AK24" s="7">
        <f>DATEDIF(G24,T24,"d")</f>
        <v>188</v>
      </c>
      <c r="AL24">
        <f>DATEDIF(G24,T24,"d")</f>
        <v>188</v>
      </c>
      <c r="AM24">
        <f>DATEDIF(I24,V24,"d")</f>
        <v>197</v>
      </c>
      <c r="AN24">
        <f>DATEDIF(I24,V24,"d")</f>
        <v>197</v>
      </c>
      <c r="AO24">
        <f>DATEDIF(K24,X24,"d")</f>
        <v>204</v>
      </c>
      <c r="AP24">
        <f>DATEDIF(K24,X24,"d")</f>
        <v>204</v>
      </c>
      <c r="AQ24">
        <f>DATEDIF(M24,Z24,"d")</f>
        <v>185</v>
      </c>
      <c r="AR24">
        <f>DATEDIF(M24,AB24,"d")</f>
        <v>550</v>
      </c>
      <c r="AS24" s="10">
        <f t="shared" si="4"/>
        <v>195</v>
      </c>
      <c r="AT24" s="6">
        <f>DATEDIF(F24,R24,"d")</f>
        <v>195</v>
      </c>
      <c r="AU24">
        <f>DATEDIF(H24,T24,"d")</f>
        <v>170</v>
      </c>
      <c r="AV24">
        <f>DATEDIF(H24,T24,"d")</f>
        <v>170</v>
      </c>
      <c r="AW24">
        <f>DATEDIF(J24,V24,"d")</f>
        <v>184</v>
      </c>
      <c r="AX24">
        <f>DATEDIF(J24,V24,"d")</f>
        <v>184</v>
      </c>
      <c r="AY24">
        <f>DATEDIF(L24,X24,"d")</f>
        <v>198</v>
      </c>
      <c r="AZ24">
        <f>DATEDIF(L24,X24,"d")</f>
        <v>198</v>
      </c>
      <c r="BA24">
        <f>DATEDIF(N24,Z24,"d")</f>
        <v>185</v>
      </c>
      <c r="BB24">
        <f>DATEDIF(N24,AB24,"d")</f>
        <v>550</v>
      </c>
      <c r="BC24" s="7">
        <f>IFERROR(AVERAGE(AI24,AK24,AM24,AO24,AQ24),"")</f>
        <v>195.2</v>
      </c>
      <c r="BD24">
        <f>IFERROR(AVERAGE(AJ24,AL24,AN24,AP24,AR24),"")</f>
        <v>268.2</v>
      </c>
      <c r="BE24">
        <f>IFERROR(AVERAGE(AS24,AU24,AW24,AY24,BC24),"")</f>
        <v>188.44</v>
      </c>
      <c r="BF24">
        <f>IFERROR(AVERAGE(AT24,AV24,AX24,AZ24,BD24),"")</f>
        <v>203.04000000000002</v>
      </c>
      <c r="BG24">
        <v>0</v>
      </c>
      <c r="BH24" s="2">
        <f>S24-Q24</f>
        <v>0.34999999999999964</v>
      </c>
      <c r="BI24" s="2">
        <f>AH24-Q24</f>
        <v>3.0999999999999996</v>
      </c>
    </row>
    <row r="25" spans="1:61" x14ac:dyDescent="0.25">
      <c r="A25">
        <v>46</v>
      </c>
      <c r="B25" t="s">
        <v>51</v>
      </c>
      <c r="C25" t="s">
        <v>52</v>
      </c>
      <c r="D25" t="s">
        <v>74</v>
      </c>
      <c r="E25" s="1">
        <v>41947</v>
      </c>
      <c r="F25" s="1">
        <v>41947</v>
      </c>
      <c r="G25" s="1"/>
      <c r="O25" s="2">
        <v>7.25</v>
      </c>
      <c r="P25" s="2">
        <v>7.25</v>
      </c>
      <c r="Q25" s="2">
        <v>7.25</v>
      </c>
      <c r="R25" s="1">
        <v>42005</v>
      </c>
      <c r="S25" s="2">
        <v>8.5</v>
      </c>
      <c r="T25" s="1">
        <v>42370</v>
      </c>
      <c r="U25" s="2">
        <v>8.5500000000000007</v>
      </c>
      <c r="V25" s="1">
        <v>42736</v>
      </c>
      <c r="W25" s="2">
        <v>8.65</v>
      </c>
      <c r="X25" s="1">
        <v>43101</v>
      </c>
      <c r="Y25" s="2">
        <v>8.85</v>
      </c>
      <c r="AD25" s="2">
        <v>8.85</v>
      </c>
      <c r="AE25" s="7">
        <v>0</v>
      </c>
      <c r="AF25" s="7">
        <v>1</v>
      </c>
      <c r="AG25" s="1">
        <v>42005</v>
      </c>
      <c r="AH25" s="2">
        <f>8.5</f>
        <v>8.5</v>
      </c>
      <c r="AI25" s="7">
        <f>DATEDIF(E25,R25,"d")</f>
        <v>58</v>
      </c>
      <c r="AJ25" s="7">
        <f>DATEDIF(E25,R25,"d")</f>
        <v>58</v>
      </c>
      <c r="AS25" s="10">
        <f t="shared" si="4"/>
        <v>58</v>
      </c>
      <c r="AT25" s="10">
        <f>DATEDIF(F25,R25,"d")</f>
        <v>58</v>
      </c>
      <c r="BC25" s="7">
        <f t="shared" ref="BC25:BD28" si="8">IFERROR(AVERAGE(AI25,AK25,AM25,AO25),"")</f>
        <v>58</v>
      </c>
      <c r="BD25">
        <f t="shared" si="8"/>
        <v>58</v>
      </c>
      <c r="BE25">
        <f t="shared" si="2"/>
        <v>58</v>
      </c>
      <c r="BF25">
        <f t="shared" si="3"/>
        <v>58</v>
      </c>
      <c r="BG25">
        <v>1</v>
      </c>
      <c r="BH25" s="2">
        <f>S25-Q25</f>
        <v>1.25</v>
      </c>
      <c r="BI25" s="2">
        <f>AH25-Q25</f>
        <v>1.25</v>
      </c>
    </row>
    <row r="26" spans="1:61" x14ac:dyDescent="0.25">
      <c r="A26">
        <v>50</v>
      </c>
      <c r="B26" t="s">
        <v>53</v>
      </c>
      <c r="C26" t="s">
        <v>54</v>
      </c>
      <c r="D26" t="s">
        <v>73</v>
      </c>
      <c r="E26" s="1">
        <v>41768</v>
      </c>
      <c r="F26" s="1">
        <v>41799</v>
      </c>
      <c r="O26" s="2">
        <v>8.15</v>
      </c>
      <c r="P26" s="2">
        <v>8.4600000000000009</v>
      </c>
      <c r="Q26" s="2">
        <v>8.4600000000000009</v>
      </c>
      <c r="R26" s="1">
        <v>41275</v>
      </c>
      <c r="S26" s="2">
        <v>8.6</v>
      </c>
      <c r="T26" s="1">
        <v>41640</v>
      </c>
      <c r="U26" s="2">
        <v>8.73</v>
      </c>
      <c r="V26" s="1">
        <v>42005</v>
      </c>
      <c r="W26" s="2">
        <v>9.15</v>
      </c>
      <c r="X26" s="1">
        <v>42370</v>
      </c>
      <c r="Y26" s="2">
        <v>9.6</v>
      </c>
      <c r="Z26" s="1">
        <v>42736</v>
      </c>
      <c r="AA26" s="2">
        <v>10</v>
      </c>
      <c r="AB26" s="1">
        <v>43101</v>
      </c>
      <c r="AC26" s="2">
        <v>10.5</v>
      </c>
      <c r="AD26" s="2">
        <v>10.5</v>
      </c>
      <c r="AE26" s="7">
        <v>1</v>
      </c>
      <c r="AF26" s="7">
        <v>0</v>
      </c>
      <c r="AG26" s="1">
        <v>43101</v>
      </c>
      <c r="AH26" s="2">
        <v>10.5</v>
      </c>
      <c r="AI26" s="7">
        <f>DATEDIF(E26,X26,"d")</f>
        <v>602</v>
      </c>
      <c r="AJ26" s="7">
        <f>DATEDIF(E26,AG26,"d")</f>
        <v>1333</v>
      </c>
      <c r="AS26" s="10">
        <f>DATEDIF(F26,X26,"d")</f>
        <v>571</v>
      </c>
      <c r="AT26" s="10">
        <f>DATEDIF(F26,AG26,"d")</f>
        <v>1302</v>
      </c>
      <c r="BC26" s="7">
        <f t="shared" si="8"/>
        <v>602</v>
      </c>
      <c r="BD26">
        <f t="shared" si="8"/>
        <v>1333</v>
      </c>
      <c r="BE26">
        <f t="shared" si="2"/>
        <v>571</v>
      </c>
      <c r="BF26">
        <f t="shared" si="3"/>
        <v>1302</v>
      </c>
      <c r="BG26">
        <v>0</v>
      </c>
      <c r="BH26" s="2">
        <f>AA26-Y26</f>
        <v>0.40000000000000036</v>
      </c>
      <c r="BI26" s="2">
        <f>AH26-Y26</f>
        <v>0.90000000000000036</v>
      </c>
    </row>
    <row r="27" spans="1:61" x14ac:dyDescent="0.25">
      <c r="A27">
        <v>53</v>
      </c>
      <c r="B27" t="s">
        <v>55</v>
      </c>
      <c r="C27" t="s">
        <v>56</v>
      </c>
      <c r="D27" t="s">
        <v>73</v>
      </c>
      <c r="E27" s="1">
        <v>42682</v>
      </c>
      <c r="F27" s="1">
        <v>42682</v>
      </c>
      <c r="O27" s="2">
        <v>8.67</v>
      </c>
      <c r="P27" s="2">
        <v>9.0399999999999991</v>
      </c>
      <c r="Q27" s="2">
        <v>9.0399999999999991</v>
      </c>
      <c r="R27" s="1">
        <v>41275</v>
      </c>
      <c r="S27" s="2">
        <v>9.19</v>
      </c>
      <c r="T27" s="1">
        <v>41640</v>
      </c>
      <c r="U27" s="2">
        <v>9.32</v>
      </c>
      <c r="V27" s="1">
        <v>42005</v>
      </c>
      <c r="W27" s="2">
        <v>9.4700000000000006</v>
      </c>
      <c r="X27" s="1">
        <v>42736</v>
      </c>
      <c r="Y27" s="2">
        <v>11</v>
      </c>
      <c r="Z27" s="1">
        <v>43101</v>
      </c>
      <c r="AA27" s="2">
        <v>11.5</v>
      </c>
      <c r="AD27" s="2">
        <v>11.5</v>
      </c>
      <c r="AE27" s="7">
        <v>1</v>
      </c>
      <c r="AF27" s="7">
        <v>0</v>
      </c>
      <c r="AG27" s="1">
        <v>43466</v>
      </c>
      <c r="AH27" s="2">
        <v>13.5</v>
      </c>
      <c r="AI27" s="7">
        <f>DATEDIF(E27,X27,"d")</f>
        <v>54</v>
      </c>
      <c r="AJ27" s="7">
        <f>DATEDIF(E27,AG27,"d")</f>
        <v>784</v>
      </c>
      <c r="AS27" s="10">
        <f>DATEDIF(F27,X27,"d")</f>
        <v>54</v>
      </c>
      <c r="AT27" s="10">
        <f>DATEDIF(F27,AG27,"d")</f>
        <v>784</v>
      </c>
      <c r="BC27" s="7">
        <f t="shared" si="8"/>
        <v>54</v>
      </c>
      <c r="BD27">
        <f t="shared" si="8"/>
        <v>784</v>
      </c>
      <c r="BE27">
        <f t="shared" si="2"/>
        <v>54</v>
      </c>
      <c r="BF27">
        <f t="shared" si="3"/>
        <v>784</v>
      </c>
      <c r="BG27">
        <v>1</v>
      </c>
      <c r="BH27" s="2">
        <f>Y27-W27</f>
        <v>1.5299999999999994</v>
      </c>
      <c r="BI27" s="2">
        <f>AH27-W27</f>
        <v>4.0299999999999994</v>
      </c>
    </row>
    <row r="28" spans="1:61" x14ac:dyDescent="0.25">
      <c r="A28">
        <v>54</v>
      </c>
      <c r="B28" t="s">
        <v>57</v>
      </c>
      <c r="C28" t="s">
        <v>58</v>
      </c>
      <c r="D28" t="s">
        <v>74</v>
      </c>
      <c r="E28" s="1">
        <v>41780</v>
      </c>
      <c r="F28" s="1">
        <v>41788</v>
      </c>
      <c r="G28" s="1"/>
      <c r="O28" s="2">
        <v>7.25</v>
      </c>
      <c r="P28" s="2">
        <v>7.25</v>
      </c>
      <c r="Q28" s="2">
        <v>7.25</v>
      </c>
      <c r="R28" s="1">
        <v>42004</v>
      </c>
      <c r="S28" s="2">
        <v>8</v>
      </c>
      <c r="T28" s="1">
        <v>42369</v>
      </c>
      <c r="U28" s="2">
        <v>8.75</v>
      </c>
      <c r="AD28" s="2">
        <v>8.75</v>
      </c>
      <c r="AE28" s="7">
        <v>0</v>
      </c>
      <c r="AF28" s="7">
        <v>0</v>
      </c>
      <c r="AG28" s="1">
        <v>42369</v>
      </c>
      <c r="AH28" s="2">
        <v>8.75</v>
      </c>
      <c r="AI28" s="7">
        <f>DATEDIF(E28,R28,"d")</f>
        <v>224</v>
      </c>
      <c r="AJ28" s="7">
        <f>DATEDIF(E28,T28,"d")</f>
        <v>589</v>
      </c>
      <c r="AS28" s="10">
        <f t="shared" si="4"/>
        <v>216</v>
      </c>
      <c r="AT28" s="10">
        <f>DATEDIF(F28,T28,"d")</f>
        <v>581</v>
      </c>
      <c r="BC28" s="7">
        <f t="shared" si="8"/>
        <v>224</v>
      </c>
      <c r="BD28">
        <f t="shared" si="8"/>
        <v>589</v>
      </c>
      <c r="BE28">
        <f t="shared" si="2"/>
        <v>216</v>
      </c>
      <c r="BF28">
        <f t="shared" si="3"/>
        <v>581</v>
      </c>
      <c r="BG28">
        <v>0</v>
      </c>
      <c r="BH28" s="2">
        <f>S28-Q28</f>
        <v>0.75</v>
      </c>
      <c r="BI28" s="2">
        <f>AH28-Q28</f>
        <v>1.5</v>
      </c>
    </row>
    <row r="29" spans="1:61" x14ac:dyDescent="0.25">
      <c r="A29">
        <v>1</v>
      </c>
      <c r="B29" t="s">
        <v>89</v>
      </c>
      <c r="C29" t="s">
        <v>91</v>
      </c>
      <c r="D29" t="s">
        <v>90</v>
      </c>
      <c r="O29" s="2">
        <v>7.25</v>
      </c>
      <c r="P29" s="2">
        <v>7.25</v>
      </c>
      <c r="Q29" s="2">
        <v>7.25</v>
      </c>
      <c r="AD29" s="2">
        <f>Q29</f>
        <v>7.25</v>
      </c>
      <c r="AE29" s="7">
        <v>0</v>
      </c>
      <c r="AF29" s="7">
        <v>0</v>
      </c>
      <c r="BG29">
        <v>0</v>
      </c>
    </row>
    <row r="30" spans="1:61" x14ac:dyDescent="0.25">
      <c r="A30">
        <v>13</v>
      </c>
      <c r="B30" t="s">
        <v>92</v>
      </c>
      <c r="C30" t="s">
        <v>114</v>
      </c>
      <c r="D30" t="s">
        <v>90</v>
      </c>
      <c r="O30" s="2">
        <v>7.25</v>
      </c>
      <c r="P30" s="2">
        <v>7.25</v>
      </c>
      <c r="Q30" s="2">
        <v>7.25</v>
      </c>
      <c r="AD30" s="2">
        <f t="shared" ref="AD30:AD52" si="9">Q30</f>
        <v>7.25</v>
      </c>
      <c r="AE30" s="7">
        <v>0</v>
      </c>
      <c r="AF30" s="7">
        <v>0</v>
      </c>
      <c r="BG30">
        <v>0</v>
      </c>
    </row>
    <row r="31" spans="1:61" x14ac:dyDescent="0.25">
      <c r="A31">
        <v>19</v>
      </c>
      <c r="B31" t="s">
        <v>93</v>
      </c>
      <c r="C31" t="s">
        <v>115</v>
      </c>
      <c r="D31" t="s">
        <v>90</v>
      </c>
      <c r="O31" s="2">
        <v>7.25</v>
      </c>
      <c r="P31" s="2">
        <v>7.25</v>
      </c>
      <c r="Q31" s="2">
        <v>7.25</v>
      </c>
      <c r="AD31" s="2">
        <f t="shared" si="9"/>
        <v>7.25</v>
      </c>
      <c r="AE31" s="7">
        <v>0</v>
      </c>
      <c r="AF31" s="7">
        <v>0</v>
      </c>
      <c r="BG31">
        <v>0</v>
      </c>
    </row>
    <row r="32" spans="1:61" x14ac:dyDescent="0.25">
      <c r="A32">
        <v>16</v>
      </c>
      <c r="B32" t="s">
        <v>94</v>
      </c>
      <c r="C32" t="s">
        <v>116</v>
      </c>
      <c r="D32" t="s">
        <v>90</v>
      </c>
      <c r="O32" s="2">
        <v>7.25</v>
      </c>
      <c r="P32" s="2">
        <v>7.25</v>
      </c>
      <c r="Q32" s="2">
        <v>7.25</v>
      </c>
      <c r="AD32" s="2">
        <f t="shared" si="9"/>
        <v>7.25</v>
      </c>
      <c r="AE32" s="7">
        <v>0</v>
      </c>
      <c r="AF32" s="7">
        <v>0</v>
      </c>
      <c r="BG32">
        <v>0</v>
      </c>
    </row>
    <row r="33" spans="1:59" x14ac:dyDescent="0.25">
      <c r="A33">
        <v>17</v>
      </c>
      <c r="B33" t="s">
        <v>95</v>
      </c>
      <c r="C33" t="s">
        <v>117</v>
      </c>
      <c r="D33" t="s">
        <v>90</v>
      </c>
      <c r="O33" s="2">
        <v>8.25</v>
      </c>
      <c r="P33" s="2">
        <v>8.25</v>
      </c>
      <c r="Q33" s="2">
        <v>8.25</v>
      </c>
      <c r="AD33" s="2">
        <f t="shared" si="9"/>
        <v>8.25</v>
      </c>
      <c r="AE33" s="7">
        <v>0</v>
      </c>
      <c r="AF33" s="7">
        <v>0</v>
      </c>
      <c r="BG33">
        <v>0</v>
      </c>
    </row>
    <row r="34" spans="1:59" x14ac:dyDescent="0.25">
      <c r="A34">
        <v>18</v>
      </c>
      <c r="B34" t="s">
        <v>96</v>
      </c>
      <c r="C34" t="s">
        <v>118</v>
      </c>
      <c r="D34" t="s">
        <v>90</v>
      </c>
      <c r="O34" s="2">
        <v>7.25</v>
      </c>
      <c r="P34" s="2">
        <v>7.25</v>
      </c>
      <c r="Q34" s="2">
        <v>7.25</v>
      </c>
      <c r="AD34" s="2">
        <f t="shared" si="9"/>
        <v>7.25</v>
      </c>
      <c r="AE34" s="7">
        <v>0</v>
      </c>
      <c r="AF34" s="7">
        <v>0</v>
      </c>
      <c r="BG34">
        <v>0</v>
      </c>
    </row>
    <row r="35" spans="1:59" x14ac:dyDescent="0.25">
      <c r="A35">
        <v>20</v>
      </c>
      <c r="B35" t="s">
        <v>97</v>
      </c>
      <c r="C35" t="s">
        <v>119</v>
      </c>
      <c r="D35" t="s">
        <v>90</v>
      </c>
      <c r="O35" s="2">
        <v>7.25</v>
      </c>
      <c r="P35" s="2">
        <v>7.25</v>
      </c>
      <c r="Q35" s="2">
        <v>7.25</v>
      </c>
      <c r="AD35" s="2">
        <f t="shared" si="9"/>
        <v>7.25</v>
      </c>
      <c r="AE35" s="7">
        <v>0</v>
      </c>
      <c r="AF35" s="7">
        <v>0</v>
      </c>
      <c r="BG35">
        <v>0</v>
      </c>
    </row>
    <row r="36" spans="1:59" x14ac:dyDescent="0.25">
      <c r="A36">
        <v>21</v>
      </c>
      <c r="B36" t="s">
        <v>98</v>
      </c>
      <c r="C36" t="s">
        <v>135</v>
      </c>
      <c r="D36" t="s">
        <v>90</v>
      </c>
      <c r="O36" s="2">
        <v>7.25</v>
      </c>
      <c r="P36" s="2">
        <v>7.25</v>
      </c>
      <c r="Q36" s="2">
        <v>7.25</v>
      </c>
      <c r="AD36" s="2">
        <f t="shared" si="9"/>
        <v>7.25</v>
      </c>
      <c r="AE36" s="7">
        <v>0</v>
      </c>
      <c r="AF36" s="7">
        <v>0</v>
      </c>
      <c r="BG36">
        <v>0</v>
      </c>
    </row>
    <row r="37" spans="1:59" x14ac:dyDescent="0.25">
      <c r="A37">
        <v>22</v>
      </c>
      <c r="B37" t="s">
        <v>99</v>
      </c>
      <c r="C37" t="s">
        <v>120</v>
      </c>
      <c r="D37" t="s">
        <v>90</v>
      </c>
      <c r="O37" s="2">
        <v>7.25</v>
      </c>
      <c r="P37" s="2">
        <v>7.25</v>
      </c>
      <c r="Q37" s="2">
        <v>7.25</v>
      </c>
      <c r="Y37" s="3"/>
      <c r="Z37" s="3"/>
      <c r="AA37" s="3"/>
      <c r="AB37" s="3"/>
      <c r="AC37" s="3"/>
      <c r="AD37" s="2">
        <f t="shared" si="9"/>
        <v>7.25</v>
      </c>
      <c r="AE37" s="7">
        <v>0</v>
      </c>
      <c r="AF37" s="7">
        <v>0</v>
      </c>
      <c r="AG37" s="9"/>
      <c r="AH37" s="3"/>
      <c r="AI37" s="8"/>
      <c r="AJ37" s="8"/>
      <c r="BG37">
        <v>0</v>
      </c>
    </row>
    <row r="38" spans="1:59" x14ac:dyDescent="0.25">
      <c r="A38">
        <v>28</v>
      </c>
      <c r="B38" t="s">
        <v>100</v>
      </c>
      <c r="C38" t="s">
        <v>134</v>
      </c>
      <c r="D38" t="s">
        <v>90</v>
      </c>
      <c r="O38" s="2">
        <v>7.25</v>
      </c>
      <c r="P38" s="2">
        <v>7.25</v>
      </c>
      <c r="Q38" s="2">
        <v>7.25</v>
      </c>
      <c r="AD38" s="2">
        <f t="shared" si="9"/>
        <v>7.25</v>
      </c>
      <c r="AE38" s="7">
        <v>0</v>
      </c>
      <c r="AF38" s="7">
        <v>0</v>
      </c>
      <c r="BG38">
        <v>0</v>
      </c>
    </row>
    <row r="39" spans="1:59" x14ac:dyDescent="0.25">
      <c r="A39">
        <v>38</v>
      </c>
      <c r="B39" t="s">
        <v>101</v>
      </c>
      <c r="C39" t="s">
        <v>121</v>
      </c>
      <c r="D39" t="s">
        <v>90</v>
      </c>
      <c r="O39" s="2">
        <v>7.25</v>
      </c>
      <c r="P39" s="2">
        <v>7.25</v>
      </c>
      <c r="Q39" s="2">
        <v>7.25</v>
      </c>
      <c r="AD39" s="2">
        <f t="shared" si="9"/>
        <v>7.25</v>
      </c>
      <c r="AE39" s="7">
        <v>0</v>
      </c>
      <c r="AF39" s="7">
        <v>0</v>
      </c>
      <c r="BG39">
        <v>0</v>
      </c>
    </row>
    <row r="40" spans="1:59" x14ac:dyDescent="0.25">
      <c r="A40">
        <v>33</v>
      </c>
      <c r="B40" t="s">
        <v>102</v>
      </c>
      <c r="C40" t="s">
        <v>122</v>
      </c>
      <c r="D40" t="s">
        <v>90</v>
      </c>
      <c r="O40" s="2">
        <v>7.25</v>
      </c>
      <c r="P40" s="2">
        <v>7.25</v>
      </c>
      <c r="Q40" s="2">
        <v>7.25</v>
      </c>
      <c r="Y40" s="3"/>
      <c r="Z40" s="3"/>
      <c r="AA40" s="3"/>
      <c r="AB40" s="3"/>
      <c r="AC40" s="3"/>
      <c r="AD40" s="2">
        <f t="shared" si="9"/>
        <v>7.25</v>
      </c>
      <c r="AE40" s="7">
        <v>0</v>
      </c>
      <c r="AF40" s="7">
        <v>0</v>
      </c>
      <c r="AG40" s="9"/>
      <c r="AH40" s="3"/>
      <c r="AI40" s="8"/>
      <c r="AJ40" s="8"/>
      <c r="BG40">
        <v>0</v>
      </c>
    </row>
    <row r="41" spans="1:59" x14ac:dyDescent="0.25">
      <c r="A41">
        <v>35</v>
      </c>
      <c r="B41" t="s">
        <v>103</v>
      </c>
      <c r="C41" t="s">
        <v>123</v>
      </c>
      <c r="D41" t="s">
        <v>90</v>
      </c>
      <c r="O41" s="2">
        <v>7.5</v>
      </c>
      <c r="P41" s="2">
        <v>7.5</v>
      </c>
      <c r="Q41" s="2">
        <v>7.5</v>
      </c>
      <c r="Y41" s="3"/>
      <c r="Z41" s="3"/>
      <c r="AA41" s="3"/>
      <c r="AB41" s="3"/>
      <c r="AC41" s="3"/>
      <c r="AD41" s="2">
        <f t="shared" si="9"/>
        <v>7.5</v>
      </c>
      <c r="AE41" s="7">
        <v>0</v>
      </c>
      <c r="AF41" s="7">
        <v>0</v>
      </c>
      <c r="AG41" s="9"/>
      <c r="AH41" s="3"/>
      <c r="AI41" s="8"/>
      <c r="AJ41" s="8"/>
      <c r="BG41">
        <v>0</v>
      </c>
    </row>
    <row r="42" spans="1:59" x14ac:dyDescent="0.25">
      <c r="A42">
        <v>32</v>
      </c>
      <c r="B42" t="s">
        <v>104</v>
      </c>
      <c r="C42" t="s">
        <v>124</v>
      </c>
      <c r="D42" t="s">
        <v>90</v>
      </c>
      <c r="O42" s="2">
        <v>8.25</v>
      </c>
      <c r="P42" s="2">
        <v>8.25</v>
      </c>
      <c r="Q42" s="2">
        <v>8.25</v>
      </c>
      <c r="Y42" s="3"/>
      <c r="Z42" s="3"/>
      <c r="AA42" s="3"/>
      <c r="AB42" s="3"/>
      <c r="AC42" s="3"/>
      <c r="AD42" s="2">
        <f t="shared" si="9"/>
        <v>8.25</v>
      </c>
      <c r="AE42" s="7">
        <v>0</v>
      </c>
      <c r="AF42" s="7">
        <v>0</v>
      </c>
      <c r="AG42" s="9"/>
      <c r="AH42" s="3"/>
      <c r="AI42" s="8"/>
      <c r="AJ42" s="8"/>
      <c r="BG42">
        <v>0</v>
      </c>
    </row>
    <row r="43" spans="1:59" x14ac:dyDescent="0.25">
      <c r="A43">
        <v>40</v>
      </c>
      <c r="B43" t="s">
        <v>105</v>
      </c>
      <c r="C43" t="s">
        <v>125</v>
      </c>
      <c r="D43" t="s">
        <v>90</v>
      </c>
      <c r="O43" s="2">
        <v>7.25</v>
      </c>
      <c r="P43" s="2">
        <v>7.25</v>
      </c>
      <c r="Q43" s="2">
        <v>7.25</v>
      </c>
      <c r="AD43" s="2">
        <f t="shared" si="9"/>
        <v>7.25</v>
      </c>
      <c r="AE43" s="7">
        <v>0</v>
      </c>
      <c r="AF43" s="7">
        <v>0</v>
      </c>
      <c r="BG43">
        <v>0</v>
      </c>
    </row>
    <row r="44" spans="1:59" x14ac:dyDescent="0.25">
      <c r="A44">
        <v>42</v>
      </c>
      <c r="B44" t="s">
        <v>106</v>
      </c>
      <c r="C44" t="s">
        <v>126</v>
      </c>
      <c r="D44" t="s">
        <v>90</v>
      </c>
      <c r="O44" s="2">
        <v>7.25</v>
      </c>
      <c r="P44" s="2">
        <v>7.25</v>
      </c>
      <c r="Q44" s="2">
        <v>7.25</v>
      </c>
      <c r="AD44" s="2">
        <f t="shared" si="9"/>
        <v>7.25</v>
      </c>
      <c r="AE44" s="7">
        <v>0</v>
      </c>
      <c r="AF44" s="7">
        <v>0</v>
      </c>
      <c r="BG44">
        <v>0</v>
      </c>
    </row>
    <row r="45" spans="1:59" x14ac:dyDescent="0.25">
      <c r="A45">
        <v>45</v>
      </c>
      <c r="B45" t="s">
        <v>107</v>
      </c>
      <c r="C45" t="s">
        <v>127</v>
      </c>
      <c r="D45" t="s">
        <v>90</v>
      </c>
      <c r="O45" s="2">
        <v>7.25</v>
      </c>
      <c r="P45" s="2">
        <v>7.25</v>
      </c>
      <c r="Q45" s="2">
        <v>7.25</v>
      </c>
      <c r="Y45" s="3"/>
      <c r="Z45" s="3"/>
      <c r="AA45" s="3"/>
      <c r="AB45" s="3"/>
      <c r="AC45" s="3"/>
      <c r="AD45" s="2">
        <f t="shared" si="9"/>
        <v>7.25</v>
      </c>
      <c r="AE45" s="7">
        <v>0</v>
      </c>
      <c r="AF45" s="7">
        <v>0</v>
      </c>
      <c r="AG45" s="9"/>
      <c r="AH45" s="3"/>
      <c r="AI45" s="8"/>
      <c r="AJ45" s="8"/>
      <c r="BG45">
        <v>0</v>
      </c>
    </row>
    <row r="46" spans="1:59" x14ac:dyDescent="0.25">
      <c r="A46">
        <v>47</v>
      </c>
      <c r="B46" t="s">
        <v>108</v>
      </c>
      <c r="C46" t="s">
        <v>128</v>
      </c>
      <c r="D46" t="s">
        <v>90</v>
      </c>
      <c r="O46" s="2">
        <v>7.25</v>
      </c>
      <c r="P46" s="2">
        <v>7.25</v>
      </c>
      <c r="Q46" s="2">
        <v>7.25</v>
      </c>
      <c r="AD46" s="2">
        <f t="shared" si="9"/>
        <v>7.25</v>
      </c>
      <c r="AE46" s="7">
        <v>0</v>
      </c>
      <c r="AF46" s="7">
        <v>0</v>
      </c>
      <c r="BG46">
        <v>0</v>
      </c>
    </row>
    <row r="47" spans="1:59" x14ac:dyDescent="0.25">
      <c r="A47">
        <v>48</v>
      </c>
      <c r="B47" t="s">
        <v>110</v>
      </c>
      <c r="C47" t="s">
        <v>129</v>
      </c>
      <c r="D47" t="s">
        <v>90</v>
      </c>
      <c r="O47" s="2">
        <v>7.25</v>
      </c>
      <c r="P47" s="2">
        <v>7.25</v>
      </c>
      <c r="Q47" s="2">
        <v>7.25</v>
      </c>
      <c r="AD47" s="2">
        <f t="shared" si="9"/>
        <v>7.25</v>
      </c>
      <c r="AE47" s="7">
        <v>0</v>
      </c>
      <c r="AF47" s="7">
        <v>0</v>
      </c>
      <c r="BG47">
        <v>0</v>
      </c>
    </row>
    <row r="48" spans="1:59" x14ac:dyDescent="0.25">
      <c r="A48">
        <v>49</v>
      </c>
      <c r="B48" t="s">
        <v>111</v>
      </c>
      <c r="C48" t="s">
        <v>130</v>
      </c>
      <c r="D48" t="s">
        <v>90</v>
      </c>
      <c r="O48" s="2">
        <v>7.25</v>
      </c>
      <c r="P48" s="2">
        <v>7.25</v>
      </c>
      <c r="Q48" s="2">
        <v>7.25</v>
      </c>
      <c r="AD48" s="2">
        <f t="shared" si="9"/>
        <v>7.25</v>
      </c>
      <c r="AE48" s="7">
        <v>0</v>
      </c>
      <c r="AF48" s="7">
        <v>0</v>
      </c>
      <c r="BG48">
        <v>0</v>
      </c>
    </row>
    <row r="49" spans="1:59" x14ac:dyDescent="0.25">
      <c r="A49">
        <v>51</v>
      </c>
      <c r="B49" t="s">
        <v>112</v>
      </c>
      <c r="C49" t="s">
        <v>131</v>
      </c>
      <c r="D49" t="s">
        <v>90</v>
      </c>
      <c r="O49" s="2">
        <v>7.25</v>
      </c>
      <c r="P49" s="2">
        <v>7.25</v>
      </c>
      <c r="Q49" s="2">
        <v>7.25</v>
      </c>
      <c r="AD49" s="2">
        <f t="shared" si="9"/>
        <v>7.25</v>
      </c>
      <c r="AE49" s="7">
        <v>0</v>
      </c>
      <c r="AF49" s="7">
        <v>0</v>
      </c>
      <c r="BG49">
        <v>0</v>
      </c>
    </row>
    <row r="50" spans="1:59" x14ac:dyDescent="0.25">
      <c r="A50">
        <v>55</v>
      </c>
      <c r="B50" t="s">
        <v>113</v>
      </c>
      <c r="C50" t="s">
        <v>132</v>
      </c>
      <c r="D50" t="s">
        <v>90</v>
      </c>
      <c r="O50" s="2">
        <v>7.25</v>
      </c>
      <c r="P50" s="2">
        <v>7.25</v>
      </c>
      <c r="Q50" s="2">
        <v>7.25</v>
      </c>
      <c r="AD50" s="2">
        <f t="shared" si="9"/>
        <v>7.25</v>
      </c>
      <c r="AE50" s="7">
        <v>0</v>
      </c>
      <c r="AF50" s="7">
        <v>0</v>
      </c>
      <c r="BG50">
        <v>0</v>
      </c>
    </row>
    <row r="51" spans="1:59" x14ac:dyDescent="0.25">
      <c r="A51">
        <v>56</v>
      </c>
      <c r="B51" t="s">
        <v>109</v>
      </c>
      <c r="C51" t="s">
        <v>133</v>
      </c>
      <c r="D51" t="s">
        <v>90</v>
      </c>
      <c r="O51" s="2">
        <v>7.25</v>
      </c>
      <c r="P51" s="2">
        <v>7.25</v>
      </c>
      <c r="Q51" s="2">
        <v>7.25</v>
      </c>
      <c r="AD51" s="2">
        <f t="shared" si="9"/>
        <v>7.25</v>
      </c>
      <c r="AE51" s="7">
        <v>0</v>
      </c>
      <c r="AF51" s="7">
        <v>0</v>
      </c>
      <c r="BG51">
        <v>0</v>
      </c>
    </row>
    <row r="52" spans="1:59" x14ac:dyDescent="0.25">
      <c r="A52">
        <v>37</v>
      </c>
      <c r="B52" t="s">
        <v>147</v>
      </c>
      <c r="C52" t="s">
        <v>148</v>
      </c>
      <c r="D52" t="s">
        <v>90</v>
      </c>
      <c r="O52" s="2">
        <v>7.25</v>
      </c>
      <c r="P52" s="2">
        <v>7.25</v>
      </c>
      <c r="Q52" s="2">
        <v>7.25</v>
      </c>
      <c r="AD52" s="2">
        <f t="shared" si="9"/>
        <v>7.25</v>
      </c>
      <c r="AE52" s="7">
        <v>0</v>
      </c>
      <c r="AF52" s="7">
        <v>0</v>
      </c>
      <c r="BG52">
        <v>0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leg-dates-wide-dataset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Hobbs</dc:creator>
  <cp:lastModifiedBy>Duncan Hobbs</cp:lastModifiedBy>
  <cp:lastPrinted>2017-10-23T19:08:36Z</cp:lastPrinted>
  <dcterms:created xsi:type="dcterms:W3CDTF">2017-10-04T13:00:45Z</dcterms:created>
  <dcterms:modified xsi:type="dcterms:W3CDTF">2018-08-17T01:24:30Z</dcterms:modified>
</cp:coreProperties>
</file>