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hidePivotFieldList="1" defaultThemeVersion="166925"/>
  <xr:revisionPtr revIDLastSave="5" documentId="13_ncr:1_{7F957286-5A46-4EF2-9BD9-9920F5BF9621}" xr6:coauthVersionLast="47" xr6:coauthVersionMax="47" xr10:uidLastSave="{FCF35DBD-E5AA-431C-9B1B-2D0089D8CCE8}"/>
  <bookViews>
    <workbookView xWindow="-108" yWindow="-108" windowWidth="23256" windowHeight="12576" xr2:uid="{00000000-000D-0000-FFFF-FFFF00000000}"/>
  </bookViews>
  <sheets>
    <sheet name="Table_Appendix" sheetId="29" r:id="rId1"/>
    <sheet name="DataReordered" sheetId="27" r:id="rId2"/>
    <sheet name="Table3_Manuscript" sheetId="16" r:id="rId3"/>
    <sheet name="RAWData" sheetId="7" r:id="rId4"/>
    <sheet name="NamesAlternativeSystems" sheetId="9" r:id="rId5"/>
    <sheet name="LookupTableArrowValues" sheetId="14" r:id="rId6"/>
  </sheets>
  <definedNames>
    <definedName name="_xlnm._FilterDatabase" localSheetId="3" hidden="1">RAWData!$A$3:$AH$84</definedName>
    <definedName name="_xlcn.WorksheetConnection_DevelopmentsRAWS3AJ861" hidden="1">RAWData!$S$3:$AJ$84</definedName>
  </definedNames>
  <calcPr calcId="191029"/>
  <pivotCaches>
    <pivotCache cacheId="2" r:id="rId7"/>
    <pivotCache cacheId="3" r:id="rId8"/>
    <pivotCache cacheId="4" r:id="rId9"/>
    <pivotCache cacheId="5" r:id="rId10"/>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e" name="Range" connection="WorksheetConnection_DevelopmentsRAW!$S$3:$AJ$86"/>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12" i="29" l="1"/>
  <c r="L112" i="29"/>
  <c r="K112" i="29"/>
  <c r="J112" i="29"/>
  <c r="I112" i="29"/>
  <c r="H112" i="29"/>
  <c r="G112" i="29"/>
  <c r="F112" i="29"/>
  <c r="E112" i="29"/>
  <c r="D112" i="29"/>
  <c r="M111" i="29"/>
  <c r="L111" i="29"/>
  <c r="K111" i="29"/>
  <c r="J111" i="29"/>
  <c r="I111" i="29"/>
  <c r="H111" i="29"/>
  <c r="G111" i="29"/>
  <c r="F111" i="29"/>
  <c r="E111" i="29"/>
  <c r="D111" i="29"/>
  <c r="M110" i="29"/>
  <c r="L110" i="29"/>
  <c r="K110" i="29"/>
  <c r="J110" i="29"/>
  <c r="I110" i="29"/>
  <c r="H110" i="29"/>
  <c r="G110" i="29"/>
  <c r="F110" i="29"/>
  <c r="E110" i="29"/>
  <c r="D110" i="29"/>
  <c r="M109" i="29"/>
  <c r="L109" i="29"/>
  <c r="K109" i="29"/>
  <c r="J109" i="29"/>
  <c r="I109" i="29"/>
  <c r="H109" i="29"/>
  <c r="G109" i="29"/>
  <c r="F109" i="29"/>
  <c r="E109" i="29"/>
  <c r="D109" i="29"/>
  <c r="M108" i="29"/>
  <c r="L108" i="29"/>
  <c r="K108" i="29"/>
  <c r="J108" i="29"/>
  <c r="I108" i="29"/>
  <c r="H108" i="29"/>
  <c r="G108" i="29"/>
  <c r="F108" i="29"/>
  <c r="E108" i="29"/>
  <c r="D108" i="29"/>
  <c r="M107" i="29"/>
  <c r="L107" i="29"/>
  <c r="K107" i="29"/>
  <c r="J107" i="29"/>
  <c r="I107" i="29"/>
  <c r="H107" i="29"/>
  <c r="G107" i="29"/>
  <c r="F107" i="29"/>
  <c r="E107" i="29"/>
  <c r="D107" i="29"/>
  <c r="M106" i="29"/>
  <c r="L106" i="29"/>
  <c r="K106" i="29"/>
  <c r="J106" i="29"/>
  <c r="I106" i="29"/>
  <c r="H106" i="29"/>
  <c r="G106" i="29"/>
  <c r="F106" i="29"/>
  <c r="E106" i="29"/>
  <c r="D106" i="29"/>
  <c r="M105" i="29"/>
  <c r="L105" i="29"/>
  <c r="K105" i="29"/>
  <c r="J105" i="29"/>
  <c r="I105" i="29"/>
  <c r="H105" i="29"/>
  <c r="G105" i="29"/>
  <c r="F105" i="29"/>
  <c r="E105" i="29"/>
  <c r="D105" i="29"/>
  <c r="M104" i="29"/>
  <c r="L104" i="29"/>
  <c r="K104" i="29"/>
  <c r="J104" i="29"/>
  <c r="I104" i="29"/>
  <c r="H104" i="29"/>
  <c r="G104" i="29"/>
  <c r="F104" i="29"/>
  <c r="E104" i="29"/>
  <c r="D104" i="29"/>
  <c r="M103" i="29"/>
  <c r="L103" i="29"/>
  <c r="K103" i="29"/>
  <c r="J103" i="29"/>
  <c r="I103" i="29"/>
  <c r="H103" i="29"/>
  <c r="G103" i="29"/>
  <c r="F103" i="29"/>
  <c r="E103" i="29"/>
  <c r="D103" i="29"/>
  <c r="M102" i="29"/>
  <c r="L102" i="29"/>
  <c r="K102" i="29"/>
  <c r="J102" i="29"/>
  <c r="I102" i="29"/>
  <c r="H102" i="29"/>
  <c r="G102" i="29"/>
  <c r="F102" i="29"/>
  <c r="E102" i="29"/>
  <c r="D102" i="29"/>
  <c r="M101" i="29"/>
  <c r="L101" i="29"/>
  <c r="K101" i="29"/>
  <c r="J101" i="29"/>
  <c r="I101" i="29"/>
  <c r="H101" i="29"/>
  <c r="G101" i="29"/>
  <c r="F101" i="29"/>
  <c r="E101" i="29"/>
  <c r="D101" i="29"/>
  <c r="M100" i="29"/>
  <c r="L100" i="29"/>
  <c r="K100" i="29"/>
  <c r="J100" i="29"/>
  <c r="I100" i="29"/>
  <c r="H100" i="29"/>
  <c r="G100" i="29"/>
  <c r="F100" i="29"/>
  <c r="E100" i="29"/>
  <c r="D100" i="29"/>
  <c r="M99" i="29"/>
  <c r="L99" i="29"/>
  <c r="K99" i="29"/>
  <c r="J99" i="29"/>
  <c r="I99" i="29"/>
  <c r="H99" i="29"/>
  <c r="G99" i="29"/>
  <c r="F99" i="29"/>
  <c r="E99" i="29"/>
  <c r="D99" i="29"/>
  <c r="M98" i="29"/>
  <c r="L98" i="29"/>
  <c r="K98" i="29"/>
  <c r="J98" i="29"/>
  <c r="I98" i="29"/>
  <c r="H98" i="29"/>
  <c r="G98" i="29"/>
  <c r="F98" i="29"/>
  <c r="E98" i="29"/>
  <c r="D98" i="29"/>
  <c r="M97" i="29"/>
  <c r="L97" i="29"/>
  <c r="K97" i="29"/>
  <c r="J97" i="29"/>
  <c r="I97" i="29"/>
  <c r="H97" i="29"/>
  <c r="G97" i="29"/>
  <c r="F97" i="29"/>
  <c r="E97" i="29"/>
  <c r="D97" i="29"/>
  <c r="M96" i="29"/>
  <c r="L96" i="29"/>
  <c r="K96" i="29"/>
  <c r="J96" i="29"/>
  <c r="I96" i="29"/>
  <c r="H96" i="29"/>
  <c r="G96" i="29"/>
  <c r="F96" i="29"/>
  <c r="E96" i="29"/>
  <c r="D96" i="29"/>
  <c r="M95" i="29"/>
  <c r="L95" i="29"/>
  <c r="K95" i="29"/>
  <c r="J95" i="29"/>
  <c r="I95" i="29"/>
  <c r="H95" i="29"/>
  <c r="G95" i="29"/>
  <c r="F95" i="29"/>
  <c r="E95" i="29"/>
  <c r="D95" i="29"/>
  <c r="M94" i="29"/>
  <c r="L94" i="29"/>
  <c r="K94" i="29"/>
  <c r="J94" i="29"/>
  <c r="I94" i="29"/>
  <c r="H94" i="29"/>
  <c r="G94" i="29"/>
  <c r="F94" i="29"/>
  <c r="E94" i="29"/>
  <c r="D94" i="29"/>
  <c r="M93" i="29"/>
  <c r="L93" i="29"/>
  <c r="K93" i="29"/>
  <c r="J93" i="29"/>
  <c r="I93" i="29"/>
  <c r="H93" i="29"/>
  <c r="G93" i="29"/>
  <c r="F93" i="29"/>
  <c r="E93" i="29"/>
  <c r="D93" i="29"/>
  <c r="M92" i="29"/>
  <c r="L92" i="29"/>
  <c r="K92" i="29"/>
  <c r="J92" i="29"/>
  <c r="I92" i="29"/>
  <c r="H92" i="29"/>
  <c r="G92" i="29"/>
  <c r="F92" i="29"/>
  <c r="E92" i="29"/>
  <c r="D92" i="29"/>
  <c r="M91" i="29"/>
  <c r="L91" i="29"/>
  <c r="K91" i="29"/>
  <c r="J91" i="29"/>
  <c r="I91" i="29"/>
  <c r="H91" i="29"/>
  <c r="G91" i="29"/>
  <c r="F91" i="29"/>
  <c r="E91" i="29"/>
  <c r="D91" i="29"/>
  <c r="M90" i="29"/>
  <c r="L90" i="29"/>
  <c r="K90" i="29"/>
  <c r="J90" i="29"/>
  <c r="I90" i="29"/>
  <c r="H90" i="29"/>
  <c r="G90" i="29"/>
  <c r="F90" i="29"/>
  <c r="E90" i="29"/>
  <c r="D90" i="29"/>
  <c r="M89" i="29"/>
  <c r="L89" i="29"/>
  <c r="K89" i="29"/>
  <c r="J89" i="29"/>
  <c r="I89" i="29"/>
  <c r="H89" i="29"/>
  <c r="G89" i="29"/>
  <c r="F89" i="29"/>
  <c r="E89" i="29"/>
  <c r="D89" i="29"/>
  <c r="M88" i="29"/>
  <c r="L88" i="29"/>
  <c r="K88" i="29"/>
  <c r="J88" i="29"/>
  <c r="I88" i="29"/>
  <c r="H88" i="29"/>
  <c r="G88" i="29"/>
  <c r="F88" i="29"/>
  <c r="E88" i="29"/>
  <c r="D88" i="29"/>
  <c r="M87" i="29"/>
  <c r="L87" i="29"/>
  <c r="K87" i="29"/>
  <c r="J87" i="29"/>
  <c r="I87" i="29"/>
  <c r="H87" i="29"/>
  <c r="G87" i="29"/>
  <c r="F87" i="29"/>
  <c r="E87" i="29"/>
  <c r="D87" i="29"/>
  <c r="M86" i="29"/>
  <c r="L86" i="29"/>
  <c r="K86" i="29"/>
  <c r="J86" i="29"/>
  <c r="I86" i="29"/>
  <c r="H86" i="29"/>
  <c r="G86" i="29"/>
  <c r="F86" i="29"/>
  <c r="E86" i="29"/>
  <c r="D86" i="29"/>
  <c r="M85" i="29"/>
  <c r="L85" i="29"/>
  <c r="K85" i="29"/>
  <c r="J85" i="29"/>
  <c r="I85" i="29"/>
  <c r="H85" i="29"/>
  <c r="G85" i="29"/>
  <c r="F85" i="29"/>
  <c r="E85" i="29"/>
  <c r="D85" i="29"/>
  <c r="M84" i="29"/>
  <c r="L84" i="29"/>
  <c r="K84" i="29"/>
  <c r="J84" i="29"/>
  <c r="I84" i="29"/>
  <c r="H84" i="29"/>
  <c r="G84" i="29"/>
  <c r="F84" i="29"/>
  <c r="E84" i="29"/>
  <c r="D84" i="29"/>
  <c r="M83" i="29"/>
  <c r="L83" i="29"/>
  <c r="K83" i="29"/>
  <c r="J83" i="29"/>
  <c r="I83" i="29"/>
  <c r="H83" i="29"/>
  <c r="G83" i="29"/>
  <c r="F83" i="29"/>
  <c r="E83" i="29"/>
  <c r="D83" i="29"/>
  <c r="M82" i="29"/>
  <c r="L82" i="29"/>
  <c r="K82" i="29"/>
  <c r="J82" i="29"/>
  <c r="I82" i="29"/>
  <c r="H82" i="29"/>
  <c r="G82" i="29"/>
  <c r="F82" i="29"/>
  <c r="E82" i="29"/>
  <c r="D82" i="29"/>
  <c r="M81" i="29"/>
  <c r="L81" i="29"/>
  <c r="K81" i="29"/>
  <c r="J81" i="29"/>
  <c r="I81" i="29"/>
  <c r="H81" i="29"/>
  <c r="G81" i="29"/>
  <c r="F81" i="29"/>
  <c r="E81" i="29"/>
  <c r="D81" i="29"/>
  <c r="M80" i="29"/>
  <c r="L80" i="29"/>
  <c r="K80" i="29"/>
  <c r="J80" i="29"/>
  <c r="I80" i="29"/>
  <c r="H80" i="29"/>
  <c r="G80" i="29"/>
  <c r="F80" i="29"/>
  <c r="E80" i="29"/>
  <c r="D80" i="29"/>
  <c r="M79" i="29"/>
  <c r="L79" i="29"/>
  <c r="K79" i="29"/>
  <c r="J79" i="29"/>
  <c r="I79" i="29"/>
  <c r="H79" i="29"/>
  <c r="G79" i="29"/>
  <c r="F79" i="29"/>
  <c r="E79" i="29"/>
  <c r="D79" i="29"/>
  <c r="M78" i="29"/>
  <c r="L78" i="29"/>
  <c r="K78" i="29"/>
  <c r="J78" i="29"/>
  <c r="I78" i="29"/>
  <c r="H78" i="29"/>
  <c r="G78" i="29"/>
  <c r="F78" i="29"/>
  <c r="E78" i="29"/>
  <c r="D78" i="29"/>
  <c r="M77" i="29"/>
  <c r="L77" i="29"/>
  <c r="K77" i="29"/>
  <c r="J77" i="29"/>
  <c r="I77" i="29"/>
  <c r="H77" i="29"/>
  <c r="G77" i="29"/>
  <c r="F77" i="29"/>
  <c r="E77" i="29"/>
  <c r="D77" i="29"/>
  <c r="M76" i="29"/>
  <c r="L76" i="29"/>
  <c r="K76" i="29"/>
  <c r="J76" i="29"/>
  <c r="I76" i="29"/>
  <c r="H76" i="29"/>
  <c r="G76" i="29"/>
  <c r="F76" i="29"/>
  <c r="E76" i="29"/>
  <c r="D76" i="29"/>
  <c r="M75" i="29"/>
  <c r="L75" i="29"/>
  <c r="K75" i="29"/>
  <c r="J75" i="29"/>
  <c r="I75" i="29"/>
  <c r="H75" i="29"/>
  <c r="G75" i="29"/>
  <c r="F75" i="29"/>
  <c r="E75" i="29"/>
  <c r="D75" i="29"/>
  <c r="M74" i="29"/>
  <c r="L74" i="29"/>
  <c r="K74" i="29"/>
  <c r="J74" i="29"/>
  <c r="I74" i="29"/>
  <c r="H74" i="29"/>
  <c r="G74" i="29"/>
  <c r="F74" i="29"/>
  <c r="E74" i="29"/>
  <c r="D74" i="29"/>
  <c r="M73" i="29"/>
  <c r="L73" i="29"/>
  <c r="K73" i="29"/>
  <c r="J73" i="29"/>
  <c r="I73" i="29"/>
  <c r="H73" i="29"/>
  <c r="G73" i="29"/>
  <c r="F73" i="29"/>
  <c r="E73" i="29"/>
  <c r="D73" i="29"/>
  <c r="M72" i="29"/>
  <c r="L72" i="29"/>
  <c r="K72" i="29"/>
  <c r="J72" i="29"/>
  <c r="I72" i="29"/>
  <c r="H72" i="29"/>
  <c r="G72" i="29"/>
  <c r="F72" i="29"/>
  <c r="E72" i="29"/>
  <c r="D72" i="29"/>
  <c r="M71" i="29"/>
  <c r="L71" i="29"/>
  <c r="K71" i="29"/>
  <c r="J71" i="29"/>
  <c r="I71" i="29"/>
  <c r="H71" i="29"/>
  <c r="G71" i="29"/>
  <c r="F71" i="29"/>
  <c r="E71" i="29"/>
  <c r="D71" i="29"/>
  <c r="M70" i="29"/>
  <c r="L70" i="29"/>
  <c r="K70" i="29"/>
  <c r="J70" i="29"/>
  <c r="I70" i="29"/>
  <c r="H70" i="29"/>
  <c r="G70" i="29"/>
  <c r="F70" i="29"/>
  <c r="E70" i="29"/>
  <c r="D70" i="29"/>
  <c r="M69" i="29"/>
  <c r="L69" i="29"/>
  <c r="K69" i="29"/>
  <c r="J69" i="29"/>
  <c r="I69" i="29"/>
  <c r="H69" i="29"/>
  <c r="G69" i="29"/>
  <c r="F69" i="29"/>
  <c r="E69" i="29"/>
  <c r="D69" i="29"/>
  <c r="M68" i="29"/>
  <c r="L68" i="29"/>
  <c r="K68" i="29"/>
  <c r="J68" i="29"/>
  <c r="I68" i="29"/>
  <c r="H68" i="29"/>
  <c r="G68" i="29"/>
  <c r="F68" i="29"/>
  <c r="E68" i="29"/>
  <c r="D68" i="29"/>
  <c r="M67" i="29"/>
  <c r="L67" i="29"/>
  <c r="K67" i="29"/>
  <c r="J67" i="29"/>
  <c r="I67" i="29"/>
  <c r="H67" i="29"/>
  <c r="G67" i="29"/>
  <c r="F67" i="29"/>
  <c r="E67" i="29"/>
  <c r="D67" i="29"/>
  <c r="M66" i="29"/>
  <c r="L66" i="29"/>
  <c r="K66" i="29"/>
  <c r="J66" i="29"/>
  <c r="I66" i="29"/>
  <c r="H66" i="29"/>
  <c r="G66" i="29"/>
  <c r="F66" i="29"/>
  <c r="E66" i="29"/>
  <c r="D66" i="29"/>
  <c r="M65" i="29"/>
  <c r="L65" i="29"/>
  <c r="K65" i="29"/>
  <c r="J65" i="29"/>
  <c r="I65" i="29"/>
  <c r="H65" i="29"/>
  <c r="G65" i="29"/>
  <c r="F65" i="29"/>
  <c r="E65" i="29"/>
  <c r="D65" i="29"/>
  <c r="M64" i="29"/>
  <c r="L64" i="29"/>
  <c r="K64" i="29"/>
  <c r="J64" i="29"/>
  <c r="I64" i="29"/>
  <c r="H64" i="29"/>
  <c r="G64" i="29"/>
  <c r="F64" i="29"/>
  <c r="E64" i="29"/>
  <c r="D64" i="29"/>
  <c r="M63" i="29"/>
  <c r="L63" i="29"/>
  <c r="K63" i="29"/>
  <c r="J63" i="29"/>
  <c r="I63" i="29"/>
  <c r="H63" i="29"/>
  <c r="G63" i="29"/>
  <c r="F63" i="29"/>
  <c r="E63" i="29"/>
  <c r="D63" i="29"/>
  <c r="M62" i="29"/>
  <c r="L62" i="29"/>
  <c r="K62" i="29"/>
  <c r="J62" i="29"/>
  <c r="I62" i="29"/>
  <c r="H62" i="29"/>
  <c r="G62" i="29"/>
  <c r="F62" i="29"/>
  <c r="E62" i="29"/>
  <c r="D62" i="29"/>
  <c r="M61" i="29"/>
  <c r="L61" i="29"/>
  <c r="K61" i="29"/>
  <c r="J61" i="29"/>
  <c r="I61" i="29"/>
  <c r="H61" i="29"/>
  <c r="G61" i="29"/>
  <c r="F61" i="29"/>
  <c r="E61" i="29"/>
  <c r="D61" i="29"/>
  <c r="M60" i="29"/>
  <c r="L60" i="29"/>
  <c r="K60" i="29"/>
  <c r="J60" i="29"/>
  <c r="I60" i="29"/>
  <c r="H60" i="29"/>
  <c r="G60" i="29"/>
  <c r="F60" i="29"/>
  <c r="E60" i="29"/>
  <c r="D60" i="29"/>
  <c r="M59" i="29"/>
  <c r="L59" i="29"/>
  <c r="K59" i="29"/>
  <c r="J59" i="29"/>
  <c r="I59" i="29"/>
  <c r="H59" i="29"/>
  <c r="G59" i="29"/>
  <c r="F59" i="29"/>
  <c r="E59" i="29"/>
  <c r="D59" i="29"/>
  <c r="M58" i="29"/>
  <c r="L58" i="29"/>
  <c r="K58" i="29"/>
  <c r="J58" i="29"/>
  <c r="I58" i="29"/>
  <c r="H58" i="29"/>
  <c r="G58" i="29"/>
  <c r="F58" i="29"/>
  <c r="E58" i="29"/>
  <c r="D58" i="29"/>
  <c r="M57" i="29"/>
  <c r="L57" i="29"/>
  <c r="K57" i="29"/>
  <c r="J57" i="29"/>
  <c r="I57" i="29"/>
  <c r="H57" i="29"/>
  <c r="G57" i="29"/>
  <c r="F57" i="29"/>
  <c r="E57" i="29"/>
  <c r="D57" i="29"/>
  <c r="M56" i="29"/>
  <c r="L56" i="29"/>
  <c r="K56" i="29"/>
  <c r="J56" i="29"/>
  <c r="I56" i="29"/>
  <c r="H56" i="29"/>
  <c r="G56" i="29"/>
  <c r="F56" i="29"/>
  <c r="E56" i="29"/>
  <c r="D56" i="29"/>
  <c r="M55" i="29"/>
  <c r="L55" i="29"/>
  <c r="K55" i="29"/>
  <c r="J55" i="29"/>
  <c r="I55" i="29"/>
  <c r="H55" i="29"/>
  <c r="G55" i="29"/>
  <c r="F55" i="29"/>
  <c r="E55" i="29"/>
  <c r="D55" i="29"/>
  <c r="M54" i="29"/>
  <c r="L54" i="29"/>
  <c r="K54" i="29"/>
  <c r="J54" i="29"/>
  <c r="I54" i="29"/>
  <c r="H54" i="29"/>
  <c r="G54" i="29"/>
  <c r="F54" i="29"/>
  <c r="E54" i="29"/>
  <c r="D54" i="29"/>
  <c r="M53" i="29"/>
  <c r="L53" i="29"/>
  <c r="K53" i="29"/>
  <c r="J53" i="29"/>
  <c r="I53" i="29"/>
  <c r="H53" i="29"/>
  <c r="G53" i="29"/>
  <c r="F53" i="29"/>
  <c r="E53" i="29"/>
  <c r="D53" i="29"/>
  <c r="M52" i="29"/>
  <c r="L52" i="29"/>
  <c r="K52" i="29"/>
  <c r="J52" i="29"/>
  <c r="I52" i="29"/>
  <c r="H52" i="29"/>
  <c r="G52" i="29"/>
  <c r="F52" i="29"/>
  <c r="E52" i="29"/>
  <c r="D52" i="29"/>
  <c r="M51" i="29"/>
  <c r="L51" i="29"/>
  <c r="K51" i="29"/>
  <c r="J51" i="29"/>
  <c r="I51" i="29"/>
  <c r="H51" i="29"/>
  <c r="G51" i="29"/>
  <c r="F51" i="29"/>
  <c r="E51" i="29"/>
  <c r="D51" i="29"/>
  <c r="M50" i="29"/>
  <c r="L50" i="29"/>
  <c r="K50" i="29"/>
  <c r="J50" i="29"/>
  <c r="I50" i="29"/>
  <c r="H50" i="29"/>
  <c r="G50" i="29"/>
  <c r="F50" i="29"/>
  <c r="E50" i="29"/>
  <c r="D50" i="29"/>
  <c r="M49" i="29"/>
  <c r="L49" i="29"/>
  <c r="K49" i="29"/>
  <c r="J49" i="29"/>
  <c r="I49" i="29"/>
  <c r="H49" i="29"/>
  <c r="G49" i="29"/>
  <c r="F49" i="29"/>
  <c r="E49" i="29"/>
  <c r="D49" i="29"/>
  <c r="M48" i="29"/>
  <c r="L48" i="29"/>
  <c r="K48" i="29"/>
  <c r="J48" i="29"/>
  <c r="I48" i="29"/>
  <c r="H48" i="29"/>
  <c r="G48" i="29"/>
  <c r="F48" i="29"/>
  <c r="E48" i="29"/>
  <c r="D48" i="29"/>
  <c r="M47" i="29"/>
  <c r="L47" i="29"/>
  <c r="K47" i="29"/>
  <c r="J47" i="29"/>
  <c r="I47" i="29"/>
  <c r="H47" i="29"/>
  <c r="G47" i="29"/>
  <c r="F47" i="29"/>
  <c r="E47" i="29"/>
  <c r="D47" i="29"/>
  <c r="M46" i="29"/>
  <c r="L46" i="29"/>
  <c r="K46" i="29"/>
  <c r="J46" i="29"/>
  <c r="I46" i="29"/>
  <c r="H46" i="29"/>
  <c r="G46" i="29"/>
  <c r="F46" i="29"/>
  <c r="E46" i="29"/>
  <c r="D46" i="29"/>
  <c r="M45" i="29"/>
  <c r="L45" i="29"/>
  <c r="K45" i="29"/>
  <c r="J45" i="29"/>
  <c r="I45" i="29"/>
  <c r="H45" i="29"/>
  <c r="G45" i="29"/>
  <c r="F45" i="29"/>
  <c r="E45" i="29"/>
  <c r="D45" i="29"/>
  <c r="M44" i="29"/>
  <c r="L44" i="29"/>
  <c r="K44" i="29"/>
  <c r="J44" i="29"/>
  <c r="I44" i="29"/>
  <c r="H44" i="29"/>
  <c r="G44" i="29"/>
  <c r="F44" i="29"/>
  <c r="E44" i="29"/>
  <c r="D44" i="29"/>
  <c r="M43" i="29"/>
  <c r="L43" i="29"/>
  <c r="K43" i="29"/>
  <c r="J43" i="29"/>
  <c r="I43" i="29"/>
  <c r="H43" i="29"/>
  <c r="G43" i="29"/>
  <c r="F43" i="29"/>
  <c r="E43" i="29"/>
  <c r="D43" i="29"/>
  <c r="M42" i="29"/>
  <c r="L42" i="29"/>
  <c r="K42" i="29"/>
  <c r="J42" i="29"/>
  <c r="I42" i="29"/>
  <c r="H42" i="29"/>
  <c r="G42" i="29"/>
  <c r="F42" i="29"/>
  <c r="E42" i="29"/>
  <c r="D42" i="29"/>
  <c r="M41" i="29"/>
  <c r="L41" i="29"/>
  <c r="K41" i="29"/>
  <c r="J41" i="29"/>
  <c r="I41" i="29"/>
  <c r="H41" i="29"/>
  <c r="G41" i="29"/>
  <c r="F41" i="29"/>
  <c r="E41" i="29"/>
  <c r="D41" i="29"/>
  <c r="M40" i="29"/>
  <c r="L40" i="29"/>
  <c r="K40" i="29"/>
  <c r="J40" i="29"/>
  <c r="I40" i="29"/>
  <c r="H40" i="29"/>
  <c r="G40" i="29"/>
  <c r="F40" i="29"/>
  <c r="E40" i="29"/>
  <c r="D40" i="29"/>
  <c r="M39" i="29"/>
  <c r="L39" i="29"/>
  <c r="K39" i="29"/>
  <c r="J39" i="29"/>
  <c r="I39" i="29"/>
  <c r="H39" i="29"/>
  <c r="G39" i="29"/>
  <c r="F39" i="29"/>
  <c r="E39" i="29"/>
  <c r="D39" i="29"/>
  <c r="M38" i="29"/>
  <c r="L38" i="29"/>
  <c r="K38" i="29"/>
  <c r="J38" i="29"/>
  <c r="I38" i="29"/>
  <c r="H38" i="29"/>
  <c r="G38" i="29"/>
  <c r="F38" i="29"/>
  <c r="E38" i="29"/>
  <c r="D38" i="29"/>
  <c r="M37" i="29"/>
  <c r="L37" i="29"/>
  <c r="K37" i="29"/>
  <c r="J37" i="29"/>
  <c r="I37" i="29"/>
  <c r="H37" i="29"/>
  <c r="G37" i="29"/>
  <c r="F37" i="29"/>
  <c r="E37" i="29"/>
  <c r="D37" i="29"/>
  <c r="M36" i="29"/>
  <c r="L36" i="29"/>
  <c r="K36" i="29"/>
  <c r="J36" i="29"/>
  <c r="I36" i="29"/>
  <c r="H36" i="29"/>
  <c r="G36" i="29"/>
  <c r="F36" i="29"/>
  <c r="E36" i="29"/>
  <c r="D36" i="29"/>
  <c r="M35" i="29"/>
  <c r="L35" i="29"/>
  <c r="K35" i="29"/>
  <c r="J35" i="29"/>
  <c r="I35" i="29"/>
  <c r="H35" i="29"/>
  <c r="G35" i="29"/>
  <c r="F35" i="29"/>
  <c r="E35" i="29"/>
  <c r="D35" i="29"/>
  <c r="M34" i="29"/>
  <c r="L34" i="29"/>
  <c r="K34" i="29"/>
  <c r="J34" i="29"/>
  <c r="I34" i="29"/>
  <c r="H34" i="29"/>
  <c r="G34" i="29"/>
  <c r="F34" i="29"/>
  <c r="E34" i="29"/>
  <c r="D34" i="29"/>
  <c r="M33" i="29"/>
  <c r="L33" i="29"/>
  <c r="K33" i="29"/>
  <c r="J33" i="29"/>
  <c r="I33" i="29"/>
  <c r="H33" i="29"/>
  <c r="G33" i="29"/>
  <c r="F33" i="29"/>
  <c r="E33" i="29"/>
  <c r="D33" i="29"/>
  <c r="M32" i="29"/>
  <c r="L32" i="29"/>
  <c r="K32" i="29"/>
  <c r="J32" i="29"/>
  <c r="I32" i="29"/>
  <c r="H32" i="29"/>
  <c r="G32" i="29"/>
  <c r="F32" i="29"/>
  <c r="E32" i="29"/>
  <c r="D32" i="29"/>
  <c r="M31" i="29"/>
  <c r="L31" i="29"/>
  <c r="K31" i="29"/>
  <c r="J31" i="29"/>
  <c r="I31" i="29"/>
  <c r="H31" i="29"/>
  <c r="G31" i="29"/>
  <c r="F31" i="29"/>
  <c r="E31" i="29"/>
  <c r="D31" i="29"/>
  <c r="M30" i="29"/>
  <c r="L30" i="29"/>
  <c r="K30" i="29"/>
  <c r="J30" i="29"/>
  <c r="I30" i="29"/>
  <c r="H30" i="29"/>
  <c r="G30" i="29"/>
  <c r="F30" i="29"/>
  <c r="E30" i="29"/>
  <c r="D30" i="29"/>
  <c r="M29" i="29"/>
  <c r="L29" i="29"/>
  <c r="K29" i="29"/>
  <c r="J29" i="29"/>
  <c r="I29" i="29"/>
  <c r="H29" i="29"/>
  <c r="G29" i="29"/>
  <c r="F29" i="29"/>
  <c r="E29" i="29"/>
  <c r="D29" i="29"/>
  <c r="M28" i="29"/>
  <c r="L28" i="29"/>
  <c r="K28" i="29"/>
  <c r="J28" i="29"/>
  <c r="I28" i="29"/>
  <c r="H28" i="29"/>
  <c r="G28" i="29"/>
  <c r="F28" i="29"/>
  <c r="E28" i="29"/>
  <c r="D28" i="29"/>
  <c r="M27" i="29"/>
  <c r="L27" i="29"/>
  <c r="K27" i="29"/>
  <c r="J27" i="29"/>
  <c r="I27" i="29"/>
  <c r="H27" i="29"/>
  <c r="G27" i="29"/>
  <c r="F27" i="29"/>
  <c r="E27" i="29"/>
  <c r="D27" i="29"/>
  <c r="M26" i="29"/>
  <c r="L26" i="29"/>
  <c r="K26" i="29"/>
  <c r="J26" i="29"/>
  <c r="I26" i="29"/>
  <c r="H26" i="29"/>
  <c r="G26" i="29"/>
  <c r="F26" i="29"/>
  <c r="E26" i="29"/>
  <c r="D26" i="29"/>
  <c r="M25" i="29"/>
  <c r="L25" i="29"/>
  <c r="K25" i="29"/>
  <c r="J25" i="29"/>
  <c r="I25" i="29"/>
  <c r="H25" i="29"/>
  <c r="G25" i="29"/>
  <c r="F25" i="29"/>
  <c r="E25" i="29"/>
  <c r="D25" i="29"/>
  <c r="M24" i="29"/>
  <c r="L24" i="29"/>
  <c r="K24" i="29"/>
  <c r="J24" i="29"/>
  <c r="I24" i="29"/>
  <c r="H24" i="29"/>
  <c r="G24" i="29"/>
  <c r="F24" i="29"/>
  <c r="E24" i="29"/>
  <c r="D24" i="29"/>
  <c r="M23" i="29"/>
  <c r="L23" i="29"/>
  <c r="K23" i="29"/>
  <c r="J23" i="29"/>
  <c r="I23" i="29"/>
  <c r="H23" i="29"/>
  <c r="G23" i="29"/>
  <c r="F23" i="29"/>
  <c r="E23" i="29"/>
  <c r="D23" i="29"/>
  <c r="M22" i="29"/>
  <c r="L22" i="29"/>
  <c r="K22" i="29"/>
  <c r="J22" i="29"/>
  <c r="I22" i="29"/>
  <c r="H22" i="29"/>
  <c r="G22" i="29"/>
  <c r="F22" i="29"/>
  <c r="E22" i="29"/>
  <c r="D22" i="29"/>
  <c r="M21" i="29"/>
  <c r="L21" i="29"/>
  <c r="K21" i="29"/>
  <c r="J21" i="29"/>
  <c r="I21" i="29"/>
  <c r="H21" i="29"/>
  <c r="G21" i="29"/>
  <c r="F21" i="29"/>
  <c r="E21" i="29"/>
  <c r="D21" i="29"/>
  <c r="M20" i="29"/>
  <c r="L20" i="29"/>
  <c r="K20" i="29"/>
  <c r="J20" i="29"/>
  <c r="I20" i="29"/>
  <c r="H20" i="29"/>
  <c r="G20" i="29"/>
  <c r="F20" i="29"/>
  <c r="E20" i="29"/>
  <c r="D20" i="29"/>
  <c r="M19" i="29"/>
  <c r="L19" i="29"/>
  <c r="K19" i="29"/>
  <c r="J19" i="29"/>
  <c r="I19" i="29"/>
  <c r="H19" i="29"/>
  <c r="G19" i="29"/>
  <c r="F19" i="29"/>
  <c r="E19" i="29"/>
  <c r="D19" i="29"/>
  <c r="M18" i="29"/>
  <c r="L18" i="29"/>
  <c r="K18" i="29"/>
  <c r="J18" i="29"/>
  <c r="I18" i="29"/>
  <c r="H18" i="29"/>
  <c r="G18" i="29"/>
  <c r="F18" i="29"/>
  <c r="E18" i="29"/>
  <c r="D18" i="29"/>
  <c r="M17" i="29"/>
  <c r="L17" i="29"/>
  <c r="K17" i="29"/>
  <c r="J17" i="29"/>
  <c r="I17" i="29"/>
  <c r="H17" i="29"/>
  <c r="G17" i="29"/>
  <c r="F17" i="29"/>
  <c r="E17" i="29"/>
  <c r="D17" i="29"/>
  <c r="M16" i="29"/>
  <c r="L16" i="29"/>
  <c r="K16" i="29"/>
  <c r="J16" i="29"/>
  <c r="I16" i="29"/>
  <c r="H16" i="29"/>
  <c r="G16" i="29"/>
  <c r="F16" i="29"/>
  <c r="E16" i="29"/>
  <c r="D16" i="29"/>
  <c r="M15" i="29"/>
  <c r="L15" i="29"/>
  <c r="K15" i="29"/>
  <c r="J15" i="29"/>
  <c r="I15" i="29"/>
  <c r="H15" i="29"/>
  <c r="G15" i="29"/>
  <c r="F15" i="29"/>
  <c r="E15" i="29"/>
  <c r="D15" i="29"/>
  <c r="M14" i="29"/>
  <c r="L14" i="29"/>
  <c r="K14" i="29"/>
  <c r="J14" i="29"/>
  <c r="I14" i="29"/>
  <c r="H14" i="29"/>
  <c r="G14" i="29"/>
  <c r="F14" i="29"/>
  <c r="E14" i="29"/>
  <c r="D14" i="29"/>
  <c r="M13" i="29"/>
  <c r="L13" i="29"/>
  <c r="K13" i="29"/>
  <c r="J13" i="29"/>
  <c r="I13" i="29"/>
  <c r="H13" i="29"/>
  <c r="G13" i="29"/>
  <c r="F13" i="29"/>
  <c r="E13" i="29"/>
  <c r="D13" i="29"/>
  <c r="M12" i="29"/>
  <c r="L12" i="29"/>
  <c r="K12" i="29"/>
  <c r="J12" i="29"/>
  <c r="I12" i="29"/>
  <c r="H12" i="29"/>
  <c r="G12" i="29"/>
  <c r="F12" i="29"/>
  <c r="E12" i="29"/>
  <c r="D12" i="29"/>
  <c r="M11" i="29"/>
  <c r="L11" i="29"/>
  <c r="K11" i="29"/>
  <c r="J11" i="29"/>
  <c r="I11" i="29"/>
  <c r="H11" i="29"/>
  <c r="G11" i="29"/>
  <c r="F11" i="29"/>
  <c r="E11" i="29"/>
  <c r="D11" i="29"/>
  <c r="M10" i="29"/>
  <c r="L10" i="29"/>
  <c r="K10" i="29"/>
  <c r="J10" i="29"/>
  <c r="I10" i="29"/>
  <c r="H10" i="29"/>
  <c r="G10" i="29"/>
  <c r="F10" i="29"/>
  <c r="E10" i="29"/>
  <c r="D10" i="29"/>
  <c r="M9" i="29"/>
  <c r="L9" i="29"/>
  <c r="K9" i="29"/>
  <c r="J9" i="29"/>
  <c r="I9" i="29"/>
  <c r="H9" i="29"/>
  <c r="G9" i="29"/>
  <c r="F9" i="29"/>
  <c r="E9" i="29"/>
  <c r="D9" i="29"/>
  <c r="M8" i="29"/>
  <c r="L8" i="29"/>
  <c r="K8" i="29"/>
  <c r="J8" i="29"/>
  <c r="I8" i="29"/>
  <c r="H8" i="29"/>
  <c r="G8" i="29"/>
  <c r="F8" i="29"/>
  <c r="E8" i="29"/>
  <c r="D8" i="29"/>
  <c r="M7" i="29"/>
  <c r="L7" i="29"/>
  <c r="K7" i="29"/>
  <c r="J7" i="29"/>
  <c r="I7" i="29"/>
  <c r="H7" i="29"/>
  <c r="G7" i="29"/>
  <c r="F7" i="29"/>
  <c r="E7" i="29"/>
  <c r="D7" i="29"/>
  <c r="M6" i="29"/>
  <c r="L6" i="29"/>
  <c r="K6" i="29"/>
  <c r="J6" i="29"/>
  <c r="I6" i="29"/>
  <c r="H6" i="29"/>
  <c r="G6" i="29"/>
  <c r="F6" i="29"/>
  <c r="E6" i="29"/>
  <c r="D6" i="29"/>
  <c r="M5" i="29"/>
  <c r="L5" i="29"/>
  <c r="K5" i="29"/>
  <c r="J5" i="29"/>
  <c r="I5" i="29"/>
  <c r="H5" i="29"/>
  <c r="G5" i="29"/>
  <c r="F5" i="29"/>
  <c r="E5" i="29"/>
  <c r="D5" i="29"/>
  <c r="C111" i="29"/>
  <c r="C110" i="29"/>
  <c r="C109" i="29"/>
  <c r="C108" i="29"/>
  <c r="C106" i="29"/>
  <c r="C105" i="29"/>
  <c r="C104" i="29"/>
  <c r="C103" i="29"/>
  <c r="C100" i="29"/>
  <c r="C99" i="29"/>
  <c r="C98" i="29"/>
  <c r="C97" i="29"/>
  <c r="C96" i="29"/>
  <c r="C94" i="29"/>
  <c r="C93" i="29"/>
  <c r="C92" i="29"/>
  <c r="C91" i="29"/>
  <c r="C88" i="29"/>
  <c r="C87" i="29"/>
  <c r="C86" i="29"/>
  <c r="C85" i="29"/>
  <c r="C83" i="29"/>
  <c r="C82" i="29"/>
  <c r="C81" i="29"/>
  <c r="C80" i="29"/>
  <c r="C77" i="29"/>
  <c r="C76" i="29"/>
  <c r="C75" i="29"/>
  <c r="C74" i="29"/>
  <c r="C72" i="29"/>
  <c r="C71" i="29"/>
  <c r="C70" i="29"/>
  <c r="C69" i="29"/>
  <c r="C66" i="29"/>
  <c r="C65" i="29"/>
  <c r="C64" i="29"/>
  <c r="C63" i="29"/>
  <c r="C62" i="29"/>
  <c r="C61" i="29"/>
  <c r="C59" i="29"/>
  <c r="C58" i="29"/>
  <c r="C57" i="29"/>
  <c r="C56" i="29"/>
  <c r="C53" i="29"/>
  <c r="C52" i="29"/>
  <c r="C51" i="29"/>
  <c r="C50" i="29"/>
  <c r="C49" i="29"/>
  <c r="C48" i="29"/>
  <c r="C47" i="29"/>
  <c r="C46" i="29"/>
  <c r="C45" i="29"/>
  <c r="C44" i="29"/>
  <c r="C41" i="29"/>
  <c r="C40" i="29"/>
  <c r="C39" i="29"/>
  <c r="C38" i="29"/>
  <c r="C37" i="29"/>
  <c r="C36" i="29"/>
  <c r="C34" i="29"/>
  <c r="C33" i="29"/>
  <c r="C32" i="29"/>
  <c r="C29" i="29"/>
  <c r="C28" i="29"/>
  <c r="C27" i="29"/>
  <c r="C25" i="29"/>
  <c r="C24" i="29"/>
  <c r="C23" i="29"/>
  <c r="C22" i="29"/>
  <c r="C21" i="29"/>
  <c r="C20" i="29"/>
  <c r="C19" i="29"/>
  <c r="C16" i="29"/>
  <c r="C15" i="29"/>
  <c r="C14" i="29"/>
  <c r="C13" i="29"/>
  <c r="C11" i="29"/>
  <c r="C10" i="29"/>
  <c r="C9" i="29"/>
  <c r="C8" i="29"/>
  <c r="C7" i="29"/>
  <c r="B107" i="29"/>
  <c r="B102" i="29"/>
  <c r="B95" i="29"/>
  <c r="B90" i="29"/>
  <c r="B84" i="29"/>
  <c r="B79" i="29"/>
  <c r="B73" i="29"/>
  <c r="B68" i="29"/>
  <c r="B60" i="29"/>
  <c r="B55" i="29"/>
  <c r="B48" i="29"/>
  <c r="B43" i="29"/>
  <c r="B35" i="29"/>
  <c r="B31" i="29"/>
  <c r="B26" i="29"/>
  <c r="B18" i="29"/>
  <c r="B12" i="29"/>
  <c r="B6" i="29"/>
  <c r="A101" i="29"/>
  <c r="A89" i="29"/>
  <c r="A78" i="29"/>
  <c r="A67" i="29"/>
  <c r="A54" i="29"/>
  <c r="A42" i="29"/>
  <c r="A30" i="29"/>
  <c r="A17" i="29"/>
  <c r="A5" i="29"/>
  <c r="M4" i="29"/>
  <c r="L4" i="29"/>
  <c r="K4" i="29"/>
  <c r="J4" i="29"/>
  <c r="I4" i="29"/>
  <c r="H4" i="29"/>
  <c r="G4" i="29"/>
  <c r="F4" i="29"/>
  <c r="E4" i="29"/>
  <c r="D4" i="29"/>
  <c r="E82" i="27"/>
  <c r="E81" i="27"/>
  <c r="E80" i="27"/>
  <c r="E79" i="27"/>
  <c r="E74" i="27"/>
  <c r="E73" i="27"/>
  <c r="E72" i="27"/>
  <c r="E71" i="27"/>
  <c r="E70" i="27"/>
  <c r="U67" i="7"/>
  <c r="V67" i="7"/>
  <c r="E64" i="27"/>
  <c r="E63" i="27"/>
  <c r="E62" i="27"/>
  <c r="E65" i="27"/>
  <c r="E61" i="27"/>
  <c r="E56" i="27"/>
  <c r="E55" i="27"/>
  <c r="E54" i="27"/>
  <c r="E53" i="27"/>
  <c r="E48" i="27"/>
  <c r="E47" i="27"/>
  <c r="E46" i="27"/>
  <c r="E45" i="27"/>
  <c r="E44" i="27"/>
  <c r="E43" i="27"/>
  <c r="E38" i="27"/>
  <c r="E37" i="27"/>
  <c r="E36" i="27"/>
  <c r="E35" i="27"/>
  <c r="E34" i="27"/>
  <c r="E29" i="27"/>
  <c r="E28" i="27"/>
  <c r="E27" i="27"/>
  <c r="E26" i="27"/>
  <c r="E25" i="27"/>
  <c r="E24" i="27"/>
  <c r="E20" i="27"/>
  <c r="E19" i="27"/>
  <c r="E18" i="27"/>
  <c r="E10" i="27"/>
  <c r="E9" i="27"/>
  <c r="E8" i="27"/>
  <c r="E7" i="27"/>
  <c r="M24" i="16"/>
  <c r="J24" i="16"/>
  <c r="J23" i="16"/>
  <c r="M22" i="16"/>
  <c r="L22" i="16"/>
  <c r="K22" i="16"/>
  <c r="J22" i="16"/>
  <c r="M21" i="16"/>
  <c r="M20" i="16"/>
  <c r="L20" i="16"/>
  <c r="J20" i="16"/>
  <c r="M19" i="16"/>
  <c r="L19" i="16"/>
  <c r="L17" i="16"/>
  <c r="J17" i="16"/>
  <c r="L16" i="16"/>
  <c r="J16" i="16"/>
  <c r="L15" i="16"/>
  <c r="J15" i="16"/>
  <c r="L14" i="16"/>
  <c r="L13" i="16"/>
  <c r="M12" i="16"/>
  <c r="K12" i="16"/>
  <c r="M10" i="16"/>
  <c r="M9" i="16"/>
  <c r="J9" i="16"/>
  <c r="M8" i="16"/>
  <c r="M7" i="16"/>
  <c r="J6" i="16"/>
  <c r="M5" i="16"/>
  <c r="L5" i="16"/>
  <c r="J5" i="16"/>
  <c r="H24" i="16"/>
  <c r="H23" i="16"/>
  <c r="H22" i="16"/>
  <c r="H21" i="16"/>
  <c r="H20" i="16"/>
  <c r="H19" i="16"/>
  <c r="H18" i="16"/>
  <c r="H17" i="16"/>
  <c r="H16" i="16"/>
  <c r="H15" i="16"/>
  <c r="H14" i="16"/>
  <c r="H13" i="16"/>
  <c r="H12" i="16"/>
  <c r="H11" i="16"/>
  <c r="H10" i="16"/>
  <c r="H9" i="16"/>
  <c r="H8" i="16"/>
  <c r="H7" i="16"/>
  <c r="H6" i="16"/>
  <c r="H5" i="16"/>
  <c r="I24" i="16"/>
  <c r="I23" i="16"/>
  <c r="I22" i="16"/>
  <c r="I21" i="16"/>
  <c r="I20" i="16"/>
  <c r="I19" i="16"/>
  <c r="I18" i="16"/>
  <c r="I17" i="16"/>
  <c r="I16" i="16"/>
  <c r="I15" i="16"/>
  <c r="I14" i="16"/>
  <c r="I13" i="16"/>
  <c r="I12" i="16"/>
  <c r="I11" i="16"/>
  <c r="I10" i="16"/>
  <c r="I9" i="16"/>
  <c r="I8" i="16"/>
  <c r="I7" i="16"/>
  <c r="I6" i="16"/>
  <c r="I5" i="16"/>
  <c r="AJ5" i="7"/>
  <c r="AJ6" i="7"/>
  <c r="AJ7" i="7"/>
  <c r="AJ8" i="7"/>
  <c r="AJ9" i="7"/>
  <c r="AJ10" i="7"/>
  <c r="AJ11" i="7"/>
  <c r="AJ12" i="7"/>
  <c r="AJ13" i="7"/>
  <c r="AJ14" i="7"/>
  <c r="AJ15" i="7"/>
  <c r="AJ16" i="7"/>
  <c r="AJ17" i="7"/>
  <c r="AJ18" i="7"/>
  <c r="AJ19" i="7"/>
  <c r="AJ20" i="7"/>
  <c r="AJ21" i="7"/>
  <c r="AJ22" i="7"/>
  <c r="AJ23" i="7"/>
  <c r="AJ24" i="7"/>
  <c r="AJ25" i="7"/>
  <c r="AJ26" i="7"/>
  <c r="AJ27" i="7"/>
  <c r="AJ28" i="7"/>
  <c r="AJ29" i="7"/>
  <c r="AJ30" i="7"/>
  <c r="AJ31" i="7"/>
  <c r="AJ32" i="7"/>
  <c r="AJ33" i="7"/>
  <c r="AJ34" i="7"/>
  <c r="AJ35" i="7"/>
  <c r="AJ36" i="7"/>
  <c r="AJ37" i="7"/>
  <c r="AJ38" i="7"/>
  <c r="AJ39" i="7"/>
  <c r="AJ40" i="7"/>
  <c r="AJ41" i="7"/>
  <c r="AJ42" i="7"/>
  <c r="AJ43" i="7"/>
  <c r="AJ44" i="7"/>
  <c r="AJ45" i="7"/>
  <c r="AJ46" i="7"/>
  <c r="AJ47" i="7"/>
  <c r="AJ48" i="7"/>
  <c r="AJ49" i="7"/>
  <c r="AJ50" i="7"/>
  <c r="AJ51" i="7"/>
  <c r="AJ52" i="7"/>
  <c r="AJ53" i="7"/>
  <c r="AJ54" i="7"/>
  <c r="AJ55" i="7"/>
  <c r="AJ56" i="7"/>
  <c r="AJ57" i="7"/>
  <c r="AJ58" i="7"/>
  <c r="AJ59" i="7"/>
  <c r="AJ60" i="7"/>
  <c r="AJ61" i="7"/>
  <c r="AJ62" i="7"/>
  <c r="AJ63" i="7"/>
  <c r="AJ64" i="7"/>
  <c r="AJ65" i="7"/>
  <c r="AJ66" i="7"/>
  <c r="AJ67" i="7"/>
  <c r="AJ68" i="7"/>
  <c r="AJ69" i="7"/>
  <c r="AJ70" i="7"/>
  <c r="AJ71" i="7"/>
  <c r="AJ72" i="7"/>
  <c r="AJ73" i="7"/>
  <c r="AJ74" i="7"/>
  <c r="AJ75" i="7"/>
  <c r="AJ76" i="7"/>
  <c r="AJ77" i="7"/>
  <c r="AJ78" i="7"/>
  <c r="AJ79" i="7"/>
  <c r="AJ80" i="7"/>
  <c r="AJ81" i="7"/>
  <c r="AJ82" i="7"/>
  <c r="AJ83" i="7"/>
  <c r="AJ84" i="7"/>
  <c r="AJ4" i="7"/>
  <c r="H345" i="27"/>
  <c r="H346" i="27"/>
  <c r="H347" i="27"/>
  <c r="H348" i="27"/>
  <c r="H349" i="27"/>
  <c r="H350" i="27"/>
  <c r="H351" i="27"/>
  <c r="H352" i="27"/>
  <c r="H353" i="27"/>
  <c r="F25" i="14"/>
  <c r="M14" i="16" s="1"/>
  <c r="F23" i="14"/>
  <c r="M11" i="16" s="1"/>
  <c r="F19" i="14"/>
  <c r="K17" i="16" s="1"/>
  <c r="F17" i="14"/>
  <c r="L7" i="16" s="1"/>
  <c r="F13" i="14"/>
  <c r="F11" i="14"/>
  <c r="J8" i="16" s="1"/>
  <c r="F7" i="14"/>
  <c r="F5" i="14"/>
  <c r="K11" i="16" s="1"/>
  <c r="M23" i="16" l="1"/>
  <c r="M18" i="16"/>
  <c r="J12" i="16"/>
  <c r="M17" i="16"/>
  <c r="L23" i="16"/>
  <c r="M6" i="16"/>
  <c r="M15" i="16"/>
  <c r="J18" i="16"/>
  <c r="L21" i="16"/>
  <c r="K18" i="16"/>
  <c r="M13" i="16"/>
  <c r="M16" i="16"/>
  <c r="J10" i="16"/>
  <c r="J19" i="16"/>
  <c r="L11" i="16"/>
  <c r="K24" i="16"/>
  <c r="K7" i="16"/>
  <c r="J14" i="16"/>
  <c r="L18" i="16"/>
  <c r="L24" i="16"/>
  <c r="K9" i="16"/>
  <c r="L9" i="16"/>
  <c r="K20" i="16"/>
  <c r="K5" i="16"/>
  <c r="K10" i="16"/>
  <c r="L12" i="16"/>
  <c r="J21" i="16"/>
  <c r="L8" i="16"/>
  <c r="L10" i="16"/>
  <c r="K19" i="16"/>
  <c r="K21" i="16"/>
  <c r="K23" i="16"/>
  <c r="J7" i="16"/>
  <c r="J13" i="16"/>
  <c r="K15" i="16"/>
  <c r="K6" i="16"/>
  <c r="J11" i="16"/>
  <c r="K13" i="16"/>
  <c r="K14" i="16"/>
  <c r="K8" i="16"/>
  <c r="L6" i="16"/>
  <c r="K16" i="16"/>
  <c r="H408" i="27"/>
  <c r="H409" i="27"/>
  <c r="H410" i="27"/>
  <c r="H411" i="27"/>
  <c r="H412" i="27"/>
  <c r="H413" i="27"/>
  <c r="H414" i="27"/>
  <c r="H415" i="27"/>
  <c r="H416" i="27"/>
  <c r="H417" i="27"/>
  <c r="H418" i="27"/>
  <c r="H419" i="27"/>
  <c r="H420" i="27"/>
  <c r="H421" i="27"/>
  <c r="H422" i="27"/>
  <c r="H423" i="27"/>
  <c r="H424" i="27"/>
  <c r="H425" i="27"/>
  <c r="H426" i="27"/>
  <c r="H427" i="27"/>
  <c r="H428" i="27"/>
  <c r="H429" i="27"/>
  <c r="H430" i="27"/>
  <c r="H431" i="27"/>
  <c r="H432" i="27"/>
  <c r="H433" i="27"/>
  <c r="H434" i="27"/>
  <c r="H435" i="27"/>
  <c r="H436" i="27"/>
  <c r="H437" i="27"/>
  <c r="H438" i="27"/>
  <c r="H439" i="27"/>
  <c r="H440" i="27"/>
  <c r="H441" i="27"/>
  <c r="H442" i="27"/>
  <c r="H443" i="27"/>
  <c r="H444" i="27"/>
  <c r="H445" i="27"/>
  <c r="H446" i="27"/>
  <c r="H447" i="27"/>
  <c r="H448" i="27"/>
  <c r="H449" i="27"/>
  <c r="H450" i="27"/>
  <c r="H451" i="27"/>
  <c r="H452" i="27"/>
  <c r="H453" i="27"/>
  <c r="H454" i="27"/>
  <c r="H455" i="27"/>
  <c r="H456" i="27"/>
  <c r="H457" i="27"/>
  <c r="H458" i="27"/>
  <c r="H459" i="27"/>
  <c r="H460" i="27"/>
  <c r="H461" i="27"/>
  <c r="H462" i="27"/>
  <c r="H463" i="27"/>
  <c r="H464" i="27"/>
  <c r="H465" i="27"/>
  <c r="H466" i="27"/>
  <c r="H467" i="27"/>
  <c r="H468" i="27"/>
  <c r="H469" i="27"/>
  <c r="H470" i="27"/>
  <c r="H471" i="27"/>
  <c r="H472" i="27"/>
  <c r="H473" i="27"/>
  <c r="H474" i="27"/>
  <c r="H475" i="27"/>
  <c r="H476" i="27"/>
  <c r="H477" i="27"/>
  <c r="H478" i="27"/>
  <c r="H479" i="27"/>
  <c r="H480" i="27"/>
  <c r="H481" i="27"/>
  <c r="H482" i="27"/>
  <c r="H483" i="27"/>
  <c r="H484" i="27"/>
  <c r="H485" i="27"/>
  <c r="H486" i="27"/>
  <c r="H487" i="27"/>
  <c r="H407" i="27"/>
  <c r="H327" i="27"/>
  <c r="H328" i="27"/>
  <c r="H329" i="27"/>
  <c r="H330" i="27"/>
  <c r="H331" i="27"/>
  <c r="H332" i="27"/>
  <c r="H333" i="27"/>
  <c r="H334" i="27"/>
  <c r="H335" i="27"/>
  <c r="H336" i="27"/>
  <c r="H337" i="27"/>
  <c r="H338" i="27"/>
  <c r="H339" i="27"/>
  <c r="H340" i="27"/>
  <c r="H341" i="27"/>
  <c r="H342" i="27"/>
  <c r="H343" i="27"/>
  <c r="H344" i="27"/>
  <c r="H354" i="27"/>
  <c r="H355" i="27"/>
  <c r="H356" i="27"/>
  <c r="H357" i="27"/>
  <c r="H358" i="27"/>
  <c r="H359" i="27"/>
  <c r="H360" i="27"/>
  <c r="H361" i="27"/>
  <c r="H362" i="27"/>
  <c r="H363" i="27"/>
  <c r="H364" i="27"/>
  <c r="H365" i="27"/>
  <c r="H366" i="27"/>
  <c r="H367" i="27"/>
  <c r="H368" i="27"/>
  <c r="H369" i="27"/>
  <c r="H370" i="27"/>
  <c r="H371" i="27"/>
  <c r="H372" i="27"/>
  <c r="H373" i="27"/>
  <c r="H374" i="27"/>
  <c r="H375" i="27"/>
  <c r="H376" i="27"/>
  <c r="H377" i="27"/>
  <c r="H378" i="27"/>
  <c r="H379" i="27"/>
  <c r="H380" i="27"/>
  <c r="H381" i="27"/>
  <c r="H382" i="27"/>
  <c r="H383" i="27"/>
  <c r="H384" i="27"/>
  <c r="H385" i="27"/>
  <c r="H386" i="27"/>
  <c r="H387" i="27"/>
  <c r="H388" i="27"/>
  <c r="H389" i="27"/>
  <c r="H390" i="27"/>
  <c r="H391" i="27"/>
  <c r="H392" i="27"/>
  <c r="H393" i="27"/>
  <c r="H394" i="27"/>
  <c r="H395" i="27"/>
  <c r="H396" i="27"/>
  <c r="H397" i="27"/>
  <c r="H398" i="27"/>
  <c r="H399" i="27"/>
  <c r="H400" i="27"/>
  <c r="H401" i="27"/>
  <c r="H402" i="27"/>
  <c r="H403" i="27"/>
  <c r="H404" i="27"/>
  <c r="H405" i="27"/>
  <c r="H406" i="27"/>
  <c r="H326" i="27"/>
  <c r="H246" i="27"/>
  <c r="H247" i="27"/>
  <c r="H248" i="27"/>
  <c r="H249" i="27"/>
  <c r="H250" i="27"/>
  <c r="H251" i="27"/>
  <c r="H252" i="27"/>
  <c r="H253" i="27"/>
  <c r="H254" i="27"/>
  <c r="H255" i="27"/>
  <c r="H256" i="27"/>
  <c r="H257" i="27"/>
  <c r="H258" i="27"/>
  <c r="H259" i="27"/>
  <c r="H260" i="27"/>
  <c r="H261" i="27"/>
  <c r="H262" i="27"/>
  <c r="H263" i="27"/>
  <c r="H264" i="27"/>
  <c r="H265" i="27"/>
  <c r="H266" i="27"/>
  <c r="H267" i="27"/>
  <c r="H268" i="27"/>
  <c r="H269" i="27"/>
  <c r="H270" i="27"/>
  <c r="H271" i="27"/>
  <c r="H272" i="27"/>
  <c r="H273" i="27"/>
  <c r="H274" i="27"/>
  <c r="H275" i="27"/>
  <c r="H276" i="27"/>
  <c r="H277" i="27"/>
  <c r="H278" i="27"/>
  <c r="H279" i="27"/>
  <c r="H280" i="27"/>
  <c r="H281" i="27"/>
  <c r="H282" i="27"/>
  <c r="H283" i="27"/>
  <c r="H284" i="27"/>
  <c r="H285" i="27"/>
  <c r="H286" i="27"/>
  <c r="H287" i="27"/>
  <c r="H288" i="27"/>
  <c r="H289" i="27"/>
  <c r="H290" i="27"/>
  <c r="H291" i="27"/>
  <c r="H292" i="27"/>
  <c r="H293" i="27"/>
  <c r="H294" i="27"/>
  <c r="H295" i="27"/>
  <c r="H296" i="27"/>
  <c r="H297" i="27"/>
  <c r="H298" i="27"/>
  <c r="H299" i="27"/>
  <c r="H300" i="27"/>
  <c r="H301" i="27"/>
  <c r="H302" i="27"/>
  <c r="H303" i="27"/>
  <c r="H304" i="27"/>
  <c r="H305" i="27"/>
  <c r="H306" i="27"/>
  <c r="H307" i="27"/>
  <c r="H308" i="27"/>
  <c r="H309" i="27"/>
  <c r="H310" i="27"/>
  <c r="H311" i="27"/>
  <c r="H312" i="27"/>
  <c r="H313" i="27"/>
  <c r="H314" i="27"/>
  <c r="H315" i="27"/>
  <c r="H316" i="27"/>
  <c r="H317" i="27"/>
  <c r="H318" i="27"/>
  <c r="H319" i="27"/>
  <c r="H320" i="27"/>
  <c r="H321" i="27"/>
  <c r="H322" i="27"/>
  <c r="H323" i="27"/>
  <c r="H324" i="27"/>
  <c r="H325" i="27"/>
  <c r="H245" i="27"/>
  <c r="H165" i="27"/>
  <c r="H166" i="27"/>
  <c r="H167" i="27"/>
  <c r="H168" i="27"/>
  <c r="H169" i="27"/>
  <c r="H170" i="27"/>
  <c r="H171" i="27"/>
  <c r="H172" i="27"/>
  <c r="H173" i="27"/>
  <c r="H174" i="27"/>
  <c r="H175" i="27"/>
  <c r="H176" i="27"/>
  <c r="H177" i="27"/>
  <c r="H178" i="27"/>
  <c r="H179" i="27"/>
  <c r="H180" i="27"/>
  <c r="H181" i="27"/>
  <c r="H182" i="27"/>
  <c r="H183" i="27"/>
  <c r="H184" i="27"/>
  <c r="H185" i="27"/>
  <c r="H186" i="27"/>
  <c r="H187" i="27"/>
  <c r="H188" i="27"/>
  <c r="H189" i="27"/>
  <c r="H190" i="27"/>
  <c r="H191" i="27"/>
  <c r="H192" i="27"/>
  <c r="H193" i="27"/>
  <c r="H194" i="27"/>
  <c r="H195" i="27"/>
  <c r="H196" i="27"/>
  <c r="H197" i="27"/>
  <c r="H198" i="27"/>
  <c r="H199" i="27"/>
  <c r="H200" i="27"/>
  <c r="H201" i="27"/>
  <c r="H202" i="27"/>
  <c r="H203" i="27"/>
  <c r="H204" i="27"/>
  <c r="H205" i="27"/>
  <c r="H206" i="27"/>
  <c r="H207" i="27"/>
  <c r="H208" i="27"/>
  <c r="H209" i="27"/>
  <c r="H210" i="27"/>
  <c r="H211" i="27"/>
  <c r="H212" i="27"/>
  <c r="H213" i="27"/>
  <c r="H214" i="27"/>
  <c r="H215" i="27"/>
  <c r="H216" i="27"/>
  <c r="H217" i="27"/>
  <c r="H218" i="27"/>
  <c r="H219" i="27"/>
  <c r="H220" i="27"/>
  <c r="H221" i="27"/>
  <c r="H222" i="27"/>
  <c r="H223" i="27"/>
  <c r="H224" i="27"/>
  <c r="H225" i="27"/>
  <c r="H226" i="27"/>
  <c r="H227" i="27"/>
  <c r="H228" i="27"/>
  <c r="H229" i="27"/>
  <c r="H230" i="27"/>
  <c r="H231" i="27"/>
  <c r="H232" i="27"/>
  <c r="H233" i="27"/>
  <c r="H234" i="27"/>
  <c r="H235" i="27"/>
  <c r="H236" i="27"/>
  <c r="H237" i="27"/>
  <c r="H238" i="27"/>
  <c r="H239" i="27"/>
  <c r="H240" i="27"/>
  <c r="H241" i="27"/>
  <c r="H242" i="27"/>
  <c r="H243" i="27"/>
  <c r="H244" i="27"/>
  <c r="H164" i="27"/>
  <c r="H84" i="27"/>
  <c r="H85" i="27"/>
  <c r="H86" i="27"/>
  <c r="H87" i="27"/>
  <c r="H88" i="27"/>
  <c r="H89" i="27"/>
  <c r="H90" i="27"/>
  <c r="H91" i="27"/>
  <c r="H92" i="27"/>
  <c r="H93" i="27"/>
  <c r="H94" i="27"/>
  <c r="H95" i="27"/>
  <c r="H96" i="27"/>
  <c r="H97" i="27"/>
  <c r="H98" i="27"/>
  <c r="H99" i="27"/>
  <c r="H100" i="27"/>
  <c r="H101" i="27"/>
  <c r="H102" i="27"/>
  <c r="H103" i="27"/>
  <c r="H104" i="27"/>
  <c r="H105" i="27"/>
  <c r="H106" i="27"/>
  <c r="H107" i="27"/>
  <c r="H108" i="27"/>
  <c r="H109" i="27"/>
  <c r="H110" i="27"/>
  <c r="H111" i="27"/>
  <c r="H112" i="27"/>
  <c r="H113" i="27"/>
  <c r="H114" i="27"/>
  <c r="H115" i="27"/>
  <c r="H116" i="27"/>
  <c r="H117" i="27"/>
  <c r="H118" i="27"/>
  <c r="H119" i="27"/>
  <c r="H120" i="27"/>
  <c r="H121" i="27"/>
  <c r="H122" i="27"/>
  <c r="H123" i="27"/>
  <c r="H124" i="27"/>
  <c r="H125" i="27"/>
  <c r="H126" i="27"/>
  <c r="H127" i="27"/>
  <c r="H128" i="27"/>
  <c r="H129" i="27"/>
  <c r="H130" i="27"/>
  <c r="H131" i="27"/>
  <c r="H132" i="27"/>
  <c r="H133" i="27"/>
  <c r="H134" i="27"/>
  <c r="H135" i="27"/>
  <c r="H136" i="27"/>
  <c r="H137" i="27"/>
  <c r="H138" i="27"/>
  <c r="H139" i="27"/>
  <c r="H140" i="27"/>
  <c r="H141" i="27"/>
  <c r="H142" i="27"/>
  <c r="H143" i="27"/>
  <c r="H144" i="27"/>
  <c r="H145" i="27"/>
  <c r="H146" i="27"/>
  <c r="H147" i="27"/>
  <c r="H148" i="27"/>
  <c r="H149" i="27"/>
  <c r="H150" i="27"/>
  <c r="H151" i="27"/>
  <c r="H152" i="27"/>
  <c r="H153" i="27"/>
  <c r="H154" i="27"/>
  <c r="H155" i="27"/>
  <c r="H156" i="27"/>
  <c r="H157" i="27"/>
  <c r="H158" i="27"/>
  <c r="H159" i="27"/>
  <c r="H160" i="27"/>
  <c r="H161" i="27"/>
  <c r="H162" i="27"/>
  <c r="H163" i="27"/>
  <c r="H83" i="27"/>
  <c r="G219" i="27"/>
  <c r="G300" i="27" s="1"/>
  <c r="G381" i="27" s="1"/>
  <c r="G462" i="27" s="1"/>
  <c r="D221" i="27"/>
  <c r="D302" i="27" s="1"/>
  <c r="D383" i="27" s="1"/>
  <c r="D464" i="27" s="1"/>
  <c r="H3" i="27"/>
  <c r="H4" i="27"/>
  <c r="H5" i="27"/>
  <c r="H6" i="27"/>
  <c r="H7" i="27"/>
  <c r="H8" i="27"/>
  <c r="H9" i="27"/>
  <c r="H10" i="27"/>
  <c r="H11" i="27"/>
  <c r="H12" i="27"/>
  <c r="H13" i="27"/>
  <c r="H14" i="27"/>
  <c r="H15" i="27"/>
  <c r="H16" i="27"/>
  <c r="H17" i="27"/>
  <c r="H18" i="27"/>
  <c r="H19" i="27"/>
  <c r="H20" i="27"/>
  <c r="H21" i="27"/>
  <c r="H22" i="27"/>
  <c r="H23" i="27"/>
  <c r="H24" i="27"/>
  <c r="H25" i="27"/>
  <c r="H26" i="27"/>
  <c r="H27" i="27"/>
  <c r="H28" i="27"/>
  <c r="H29" i="27"/>
  <c r="H30" i="27"/>
  <c r="H31" i="27"/>
  <c r="H32" i="27"/>
  <c r="H33" i="27"/>
  <c r="H34" i="27"/>
  <c r="H35" i="27"/>
  <c r="H36" i="27"/>
  <c r="H37" i="27"/>
  <c r="H38" i="27"/>
  <c r="H39" i="27"/>
  <c r="H40" i="27"/>
  <c r="H41" i="27"/>
  <c r="H42" i="27"/>
  <c r="H43" i="27"/>
  <c r="H44" i="27"/>
  <c r="H45" i="27"/>
  <c r="H46" i="27"/>
  <c r="H47" i="27"/>
  <c r="H48" i="27"/>
  <c r="H49" i="27"/>
  <c r="H50" i="27"/>
  <c r="H51" i="27"/>
  <c r="H52" i="27"/>
  <c r="H53" i="27"/>
  <c r="H54" i="27"/>
  <c r="H55" i="27"/>
  <c r="H56" i="27"/>
  <c r="H57" i="27"/>
  <c r="H58" i="27"/>
  <c r="H59" i="27"/>
  <c r="H60" i="27"/>
  <c r="H61" i="27"/>
  <c r="H62" i="27"/>
  <c r="H63" i="27"/>
  <c r="H64" i="27"/>
  <c r="H65" i="27"/>
  <c r="H66" i="27"/>
  <c r="H67" i="27"/>
  <c r="H68" i="27"/>
  <c r="H69" i="27"/>
  <c r="H70" i="27"/>
  <c r="H71" i="27"/>
  <c r="H72" i="27"/>
  <c r="H73" i="27"/>
  <c r="H74" i="27"/>
  <c r="H75" i="27"/>
  <c r="H76" i="27"/>
  <c r="H77" i="27"/>
  <c r="H78" i="27"/>
  <c r="H79" i="27"/>
  <c r="H80" i="27"/>
  <c r="H81" i="27"/>
  <c r="H82" i="27"/>
  <c r="H2" i="27"/>
  <c r="G82" i="27"/>
  <c r="G163" i="27" s="1"/>
  <c r="G244" i="27" s="1"/>
  <c r="G325" i="27" s="1"/>
  <c r="G406" i="27" s="1"/>
  <c r="G487" i="27" s="1"/>
  <c r="F82" i="27"/>
  <c r="F163" i="27" s="1"/>
  <c r="F244" i="27" s="1"/>
  <c r="F325" i="27" s="1"/>
  <c r="F406" i="27" s="1"/>
  <c r="F487" i="27" s="1"/>
  <c r="E163" i="27"/>
  <c r="E244" i="27" s="1"/>
  <c r="E325" i="27" s="1"/>
  <c r="E406" i="27" s="1"/>
  <c r="E487" i="27" s="1"/>
  <c r="D82" i="27"/>
  <c r="D163" i="27" s="1"/>
  <c r="D244" i="27" s="1"/>
  <c r="D325" i="27" s="1"/>
  <c r="D406" i="27" s="1"/>
  <c r="D487" i="27" s="1"/>
  <c r="G81" i="27"/>
  <c r="G162" i="27" s="1"/>
  <c r="G243" i="27" s="1"/>
  <c r="G324" i="27" s="1"/>
  <c r="G405" i="27" s="1"/>
  <c r="G486" i="27" s="1"/>
  <c r="F81" i="27"/>
  <c r="F162" i="27" s="1"/>
  <c r="F243" i="27" s="1"/>
  <c r="F324" i="27" s="1"/>
  <c r="F405" i="27" s="1"/>
  <c r="F486" i="27" s="1"/>
  <c r="E162" i="27"/>
  <c r="E243" i="27" s="1"/>
  <c r="E324" i="27" s="1"/>
  <c r="E405" i="27" s="1"/>
  <c r="E486" i="27" s="1"/>
  <c r="D81" i="27"/>
  <c r="D162" i="27" s="1"/>
  <c r="D243" i="27" s="1"/>
  <c r="D324" i="27" s="1"/>
  <c r="D405" i="27" s="1"/>
  <c r="D486" i="27" s="1"/>
  <c r="G80" i="27"/>
  <c r="G161" i="27" s="1"/>
  <c r="G242" i="27" s="1"/>
  <c r="G323" i="27" s="1"/>
  <c r="G404" i="27" s="1"/>
  <c r="G485" i="27" s="1"/>
  <c r="F80" i="27"/>
  <c r="F161" i="27" s="1"/>
  <c r="F242" i="27" s="1"/>
  <c r="F323" i="27" s="1"/>
  <c r="F404" i="27" s="1"/>
  <c r="F485" i="27" s="1"/>
  <c r="E161" i="27"/>
  <c r="E242" i="27" s="1"/>
  <c r="E323" i="27" s="1"/>
  <c r="E404" i="27" s="1"/>
  <c r="E485" i="27" s="1"/>
  <c r="D80" i="27"/>
  <c r="D161" i="27" s="1"/>
  <c r="D242" i="27" s="1"/>
  <c r="D323" i="27" s="1"/>
  <c r="D404" i="27" s="1"/>
  <c r="D485" i="27" s="1"/>
  <c r="G79" i="27"/>
  <c r="G160" i="27" s="1"/>
  <c r="G241" i="27" s="1"/>
  <c r="G322" i="27" s="1"/>
  <c r="G403" i="27" s="1"/>
  <c r="G484" i="27" s="1"/>
  <c r="F79" i="27"/>
  <c r="F160" i="27" s="1"/>
  <c r="F241" i="27" s="1"/>
  <c r="F322" i="27" s="1"/>
  <c r="F403" i="27" s="1"/>
  <c r="F484" i="27" s="1"/>
  <c r="E160" i="27"/>
  <c r="E241" i="27" s="1"/>
  <c r="E322" i="27" s="1"/>
  <c r="E403" i="27" s="1"/>
  <c r="E484" i="27" s="1"/>
  <c r="D79" i="27"/>
  <c r="D160" i="27" s="1"/>
  <c r="D241" i="27" s="1"/>
  <c r="D322" i="27" s="1"/>
  <c r="D403" i="27" s="1"/>
  <c r="D484" i="27" s="1"/>
  <c r="G78" i="27"/>
  <c r="G159" i="27" s="1"/>
  <c r="G240" i="27" s="1"/>
  <c r="G321" i="27" s="1"/>
  <c r="G402" i="27" s="1"/>
  <c r="G483" i="27" s="1"/>
  <c r="F78" i="27"/>
  <c r="F159" i="27" s="1"/>
  <c r="F240" i="27" s="1"/>
  <c r="F321" i="27" s="1"/>
  <c r="F402" i="27" s="1"/>
  <c r="F483" i="27" s="1"/>
  <c r="E78" i="27"/>
  <c r="E159" i="27" s="1"/>
  <c r="E240" i="27" s="1"/>
  <c r="E321" i="27" s="1"/>
  <c r="E402" i="27" s="1"/>
  <c r="E483" i="27" s="1"/>
  <c r="D78" i="27"/>
  <c r="D159" i="27" s="1"/>
  <c r="D240" i="27" s="1"/>
  <c r="D321" i="27" s="1"/>
  <c r="D402" i="27" s="1"/>
  <c r="D483" i="27" s="1"/>
  <c r="G77" i="27"/>
  <c r="G158" i="27" s="1"/>
  <c r="G239" i="27" s="1"/>
  <c r="G320" i="27" s="1"/>
  <c r="G401" i="27" s="1"/>
  <c r="G482" i="27" s="1"/>
  <c r="F77" i="27"/>
  <c r="F158" i="27" s="1"/>
  <c r="F239" i="27" s="1"/>
  <c r="F320" i="27" s="1"/>
  <c r="F401" i="27" s="1"/>
  <c r="F482" i="27" s="1"/>
  <c r="E77" i="27"/>
  <c r="E158" i="27" s="1"/>
  <c r="E239" i="27" s="1"/>
  <c r="E320" i="27" s="1"/>
  <c r="E401" i="27" s="1"/>
  <c r="E482" i="27" s="1"/>
  <c r="D77" i="27"/>
  <c r="D158" i="27" s="1"/>
  <c r="D239" i="27" s="1"/>
  <c r="D320" i="27" s="1"/>
  <c r="D401" i="27" s="1"/>
  <c r="D482" i="27" s="1"/>
  <c r="G76" i="27"/>
  <c r="G157" i="27" s="1"/>
  <c r="G238" i="27" s="1"/>
  <c r="G319" i="27" s="1"/>
  <c r="G400" i="27" s="1"/>
  <c r="G481" i="27" s="1"/>
  <c r="F76" i="27"/>
  <c r="F157" i="27" s="1"/>
  <c r="F238" i="27" s="1"/>
  <c r="F319" i="27" s="1"/>
  <c r="F400" i="27" s="1"/>
  <c r="F481" i="27" s="1"/>
  <c r="E76" i="27"/>
  <c r="E157" i="27" s="1"/>
  <c r="E238" i="27" s="1"/>
  <c r="E319" i="27" s="1"/>
  <c r="E400" i="27" s="1"/>
  <c r="E481" i="27" s="1"/>
  <c r="D76" i="27"/>
  <c r="D157" i="27" s="1"/>
  <c r="D238" i="27" s="1"/>
  <c r="D319" i="27" s="1"/>
  <c r="D400" i="27" s="1"/>
  <c r="D481" i="27" s="1"/>
  <c r="G75" i="27"/>
  <c r="G156" i="27" s="1"/>
  <c r="G237" i="27" s="1"/>
  <c r="G318" i="27" s="1"/>
  <c r="G399" i="27" s="1"/>
  <c r="G480" i="27" s="1"/>
  <c r="F75" i="27"/>
  <c r="F156" i="27" s="1"/>
  <c r="F237" i="27" s="1"/>
  <c r="F318" i="27" s="1"/>
  <c r="F399" i="27" s="1"/>
  <c r="F480" i="27" s="1"/>
  <c r="E75" i="27"/>
  <c r="E156" i="27" s="1"/>
  <c r="E237" i="27" s="1"/>
  <c r="E318" i="27" s="1"/>
  <c r="E399" i="27" s="1"/>
  <c r="E480" i="27" s="1"/>
  <c r="D75" i="27"/>
  <c r="D156" i="27" s="1"/>
  <c r="D237" i="27" s="1"/>
  <c r="D318" i="27" s="1"/>
  <c r="D399" i="27" s="1"/>
  <c r="D480" i="27" s="1"/>
  <c r="G74" i="27"/>
  <c r="G155" i="27" s="1"/>
  <c r="G236" i="27" s="1"/>
  <c r="G317" i="27" s="1"/>
  <c r="G398" i="27" s="1"/>
  <c r="G479" i="27" s="1"/>
  <c r="F74" i="27"/>
  <c r="F155" i="27" s="1"/>
  <c r="F236" i="27" s="1"/>
  <c r="F317" i="27" s="1"/>
  <c r="F398" i="27" s="1"/>
  <c r="F479" i="27" s="1"/>
  <c r="E155" i="27"/>
  <c r="E236" i="27" s="1"/>
  <c r="E317" i="27" s="1"/>
  <c r="E398" i="27" s="1"/>
  <c r="E479" i="27" s="1"/>
  <c r="D74" i="27"/>
  <c r="D155" i="27" s="1"/>
  <c r="D236" i="27" s="1"/>
  <c r="D317" i="27" s="1"/>
  <c r="D398" i="27" s="1"/>
  <c r="D479" i="27" s="1"/>
  <c r="G73" i="27"/>
  <c r="G154" i="27" s="1"/>
  <c r="G235" i="27" s="1"/>
  <c r="G316" i="27" s="1"/>
  <c r="G397" i="27" s="1"/>
  <c r="G478" i="27" s="1"/>
  <c r="F73" i="27"/>
  <c r="F154" i="27" s="1"/>
  <c r="F235" i="27" s="1"/>
  <c r="F316" i="27" s="1"/>
  <c r="F397" i="27" s="1"/>
  <c r="F478" i="27" s="1"/>
  <c r="E154" i="27"/>
  <c r="E235" i="27" s="1"/>
  <c r="E316" i="27" s="1"/>
  <c r="E397" i="27" s="1"/>
  <c r="E478" i="27" s="1"/>
  <c r="D73" i="27"/>
  <c r="D154" i="27" s="1"/>
  <c r="D235" i="27" s="1"/>
  <c r="D316" i="27" s="1"/>
  <c r="D397" i="27" s="1"/>
  <c r="D478" i="27" s="1"/>
  <c r="G72" i="27"/>
  <c r="G153" i="27" s="1"/>
  <c r="G234" i="27" s="1"/>
  <c r="G315" i="27" s="1"/>
  <c r="G396" i="27" s="1"/>
  <c r="G477" i="27" s="1"/>
  <c r="F72" i="27"/>
  <c r="F153" i="27" s="1"/>
  <c r="F234" i="27" s="1"/>
  <c r="F315" i="27" s="1"/>
  <c r="F396" i="27" s="1"/>
  <c r="F477" i="27" s="1"/>
  <c r="E153" i="27"/>
  <c r="E234" i="27" s="1"/>
  <c r="E315" i="27" s="1"/>
  <c r="E396" i="27" s="1"/>
  <c r="E477" i="27" s="1"/>
  <c r="D72" i="27"/>
  <c r="D153" i="27" s="1"/>
  <c r="D234" i="27" s="1"/>
  <c r="D315" i="27" s="1"/>
  <c r="D396" i="27" s="1"/>
  <c r="D477" i="27" s="1"/>
  <c r="G71" i="27"/>
  <c r="G152" i="27" s="1"/>
  <c r="G233" i="27" s="1"/>
  <c r="G314" i="27" s="1"/>
  <c r="G395" i="27" s="1"/>
  <c r="G476" i="27" s="1"/>
  <c r="F71" i="27"/>
  <c r="F152" i="27" s="1"/>
  <c r="F233" i="27" s="1"/>
  <c r="F314" i="27" s="1"/>
  <c r="F395" i="27" s="1"/>
  <c r="F476" i="27" s="1"/>
  <c r="E152" i="27"/>
  <c r="E233" i="27" s="1"/>
  <c r="E314" i="27" s="1"/>
  <c r="E395" i="27" s="1"/>
  <c r="E476" i="27" s="1"/>
  <c r="D71" i="27"/>
  <c r="D152" i="27" s="1"/>
  <c r="D233" i="27" s="1"/>
  <c r="D314" i="27" s="1"/>
  <c r="D395" i="27" s="1"/>
  <c r="D476" i="27" s="1"/>
  <c r="G70" i="27"/>
  <c r="G151" i="27" s="1"/>
  <c r="G232" i="27" s="1"/>
  <c r="G313" i="27" s="1"/>
  <c r="G394" i="27" s="1"/>
  <c r="G475" i="27" s="1"/>
  <c r="F70" i="27"/>
  <c r="F151" i="27" s="1"/>
  <c r="F232" i="27" s="1"/>
  <c r="F313" i="27" s="1"/>
  <c r="F394" i="27" s="1"/>
  <c r="F475" i="27" s="1"/>
  <c r="E151" i="27"/>
  <c r="E232" i="27" s="1"/>
  <c r="E313" i="27" s="1"/>
  <c r="E394" i="27" s="1"/>
  <c r="E475" i="27" s="1"/>
  <c r="D70" i="27"/>
  <c r="D151" i="27" s="1"/>
  <c r="D232" i="27" s="1"/>
  <c r="D313" i="27" s="1"/>
  <c r="D394" i="27" s="1"/>
  <c r="D475" i="27" s="1"/>
  <c r="G69" i="27"/>
  <c r="G150" i="27" s="1"/>
  <c r="G231" i="27" s="1"/>
  <c r="G312" i="27" s="1"/>
  <c r="G393" i="27" s="1"/>
  <c r="G474" i="27" s="1"/>
  <c r="F69" i="27"/>
  <c r="F150" i="27" s="1"/>
  <c r="F231" i="27" s="1"/>
  <c r="F312" i="27" s="1"/>
  <c r="F393" i="27" s="1"/>
  <c r="F474" i="27" s="1"/>
  <c r="E69" i="27"/>
  <c r="E150" i="27" s="1"/>
  <c r="E231" i="27" s="1"/>
  <c r="E312" i="27" s="1"/>
  <c r="E393" i="27" s="1"/>
  <c r="E474" i="27" s="1"/>
  <c r="D69" i="27"/>
  <c r="D150" i="27" s="1"/>
  <c r="D231" i="27" s="1"/>
  <c r="D312" i="27" s="1"/>
  <c r="D393" i="27" s="1"/>
  <c r="D474" i="27" s="1"/>
  <c r="G68" i="27"/>
  <c r="G149" i="27" s="1"/>
  <c r="G230" i="27" s="1"/>
  <c r="G311" i="27" s="1"/>
  <c r="G392" i="27" s="1"/>
  <c r="G473" i="27" s="1"/>
  <c r="F68" i="27"/>
  <c r="F149" i="27" s="1"/>
  <c r="F230" i="27" s="1"/>
  <c r="F311" i="27" s="1"/>
  <c r="F392" i="27" s="1"/>
  <c r="F473" i="27" s="1"/>
  <c r="E68" i="27"/>
  <c r="E149" i="27" s="1"/>
  <c r="E230" i="27" s="1"/>
  <c r="E311" i="27" s="1"/>
  <c r="E392" i="27" s="1"/>
  <c r="E473" i="27" s="1"/>
  <c r="D68" i="27"/>
  <c r="D149" i="27" s="1"/>
  <c r="D230" i="27" s="1"/>
  <c r="D311" i="27" s="1"/>
  <c r="D392" i="27" s="1"/>
  <c r="D473" i="27" s="1"/>
  <c r="G67" i="27"/>
  <c r="G148" i="27" s="1"/>
  <c r="G229" i="27" s="1"/>
  <c r="G310" i="27" s="1"/>
  <c r="G391" i="27" s="1"/>
  <c r="G472" i="27" s="1"/>
  <c r="F67" i="27"/>
  <c r="F148" i="27" s="1"/>
  <c r="F229" i="27" s="1"/>
  <c r="F310" i="27" s="1"/>
  <c r="F391" i="27" s="1"/>
  <c r="F472" i="27" s="1"/>
  <c r="E67" i="27"/>
  <c r="E148" i="27" s="1"/>
  <c r="E229" i="27" s="1"/>
  <c r="E310" i="27" s="1"/>
  <c r="E391" i="27" s="1"/>
  <c r="E472" i="27" s="1"/>
  <c r="D67" i="27"/>
  <c r="D148" i="27" s="1"/>
  <c r="D229" i="27" s="1"/>
  <c r="D310" i="27" s="1"/>
  <c r="D391" i="27" s="1"/>
  <c r="D472" i="27" s="1"/>
  <c r="G66" i="27"/>
  <c r="G147" i="27" s="1"/>
  <c r="G228" i="27" s="1"/>
  <c r="G309" i="27" s="1"/>
  <c r="G390" i="27" s="1"/>
  <c r="G471" i="27" s="1"/>
  <c r="F66" i="27"/>
  <c r="F147" i="27" s="1"/>
  <c r="F228" i="27" s="1"/>
  <c r="F309" i="27" s="1"/>
  <c r="F390" i="27" s="1"/>
  <c r="F471" i="27" s="1"/>
  <c r="E66" i="27"/>
  <c r="E147" i="27" s="1"/>
  <c r="E228" i="27" s="1"/>
  <c r="E309" i="27" s="1"/>
  <c r="E390" i="27" s="1"/>
  <c r="E471" i="27" s="1"/>
  <c r="D66" i="27"/>
  <c r="D147" i="27" s="1"/>
  <c r="D228" i="27" s="1"/>
  <c r="D309" i="27" s="1"/>
  <c r="D390" i="27" s="1"/>
  <c r="D471" i="27" s="1"/>
  <c r="G65" i="27"/>
  <c r="G146" i="27" s="1"/>
  <c r="G227" i="27" s="1"/>
  <c r="G308" i="27" s="1"/>
  <c r="G389" i="27" s="1"/>
  <c r="G470" i="27" s="1"/>
  <c r="F65" i="27"/>
  <c r="F146" i="27" s="1"/>
  <c r="F227" i="27" s="1"/>
  <c r="F308" i="27" s="1"/>
  <c r="F389" i="27" s="1"/>
  <c r="F470" i="27" s="1"/>
  <c r="E146" i="27"/>
  <c r="E227" i="27" s="1"/>
  <c r="E308" i="27" s="1"/>
  <c r="E389" i="27" s="1"/>
  <c r="E470" i="27" s="1"/>
  <c r="D65" i="27"/>
  <c r="D146" i="27" s="1"/>
  <c r="D227" i="27" s="1"/>
  <c r="D308" i="27" s="1"/>
  <c r="D389" i="27" s="1"/>
  <c r="D470" i="27" s="1"/>
  <c r="G64" i="27"/>
  <c r="G145" i="27" s="1"/>
  <c r="G226" i="27" s="1"/>
  <c r="G307" i="27" s="1"/>
  <c r="G388" i="27" s="1"/>
  <c r="G469" i="27" s="1"/>
  <c r="F64" i="27"/>
  <c r="F145" i="27" s="1"/>
  <c r="F226" i="27" s="1"/>
  <c r="F307" i="27" s="1"/>
  <c r="F388" i="27" s="1"/>
  <c r="F469" i="27" s="1"/>
  <c r="E145" i="27"/>
  <c r="E226" i="27" s="1"/>
  <c r="E307" i="27" s="1"/>
  <c r="E388" i="27" s="1"/>
  <c r="E469" i="27" s="1"/>
  <c r="D64" i="27"/>
  <c r="D145" i="27" s="1"/>
  <c r="D226" i="27" s="1"/>
  <c r="D307" i="27" s="1"/>
  <c r="D388" i="27" s="1"/>
  <c r="D469" i="27" s="1"/>
  <c r="G63" i="27"/>
  <c r="G144" i="27" s="1"/>
  <c r="G225" i="27" s="1"/>
  <c r="G306" i="27" s="1"/>
  <c r="G387" i="27" s="1"/>
  <c r="G468" i="27" s="1"/>
  <c r="F63" i="27"/>
  <c r="F144" i="27" s="1"/>
  <c r="F225" i="27" s="1"/>
  <c r="F306" i="27" s="1"/>
  <c r="F387" i="27" s="1"/>
  <c r="F468" i="27" s="1"/>
  <c r="E144" i="27"/>
  <c r="E225" i="27" s="1"/>
  <c r="E306" i="27" s="1"/>
  <c r="E387" i="27" s="1"/>
  <c r="E468" i="27" s="1"/>
  <c r="D63" i="27"/>
  <c r="D144" i="27" s="1"/>
  <c r="D225" i="27" s="1"/>
  <c r="D306" i="27" s="1"/>
  <c r="D387" i="27" s="1"/>
  <c r="D468" i="27" s="1"/>
  <c r="G62" i="27"/>
  <c r="G143" i="27" s="1"/>
  <c r="G224" i="27" s="1"/>
  <c r="G305" i="27" s="1"/>
  <c r="G386" i="27" s="1"/>
  <c r="G467" i="27" s="1"/>
  <c r="F62" i="27"/>
  <c r="F143" i="27" s="1"/>
  <c r="F224" i="27" s="1"/>
  <c r="F305" i="27" s="1"/>
  <c r="F386" i="27" s="1"/>
  <c r="F467" i="27" s="1"/>
  <c r="E143" i="27"/>
  <c r="E224" i="27" s="1"/>
  <c r="E305" i="27" s="1"/>
  <c r="E386" i="27" s="1"/>
  <c r="E467" i="27" s="1"/>
  <c r="D62" i="27"/>
  <c r="D143" i="27" s="1"/>
  <c r="D224" i="27" s="1"/>
  <c r="D305" i="27" s="1"/>
  <c r="D386" i="27" s="1"/>
  <c r="D467" i="27" s="1"/>
  <c r="G61" i="27"/>
  <c r="G142" i="27" s="1"/>
  <c r="G223" i="27" s="1"/>
  <c r="G304" i="27" s="1"/>
  <c r="G385" i="27" s="1"/>
  <c r="G466" i="27" s="1"/>
  <c r="F61" i="27"/>
  <c r="F142" i="27" s="1"/>
  <c r="F223" i="27" s="1"/>
  <c r="F304" i="27" s="1"/>
  <c r="F385" i="27" s="1"/>
  <c r="F466" i="27" s="1"/>
  <c r="E142" i="27"/>
  <c r="E223" i="27" s="1"/>
  <c r="E304" i="27" s="1"/>
  <c r="E385" i="27" s="1"/>
  <c r="E466" i="27" s="1"/>
  <c r="D61" i="27"/>
  <c r="D142" i="27" s="1"/>
  <c r="D223" i="27" s="1"/>
  <c r="D304" i="27" s="1"/>
  <c r="D385" i="27" s="1"/>
  <c r="D466" i="27" s="1"/>
  <c r="G60" i="27"/>
  <c r="G141" i="27" s="1"/>
  <c r="G222" i="27" s="1"/>
  <c r="G303" i="27" s="1"/>
  <c r="G384" i="27" s="1"/>
  <c r="G465" i="27" s="1"/>
  <c r="F60" i="27"/>
  <c r="F141" i="27" s="1"/>
  <c r="F222" i="27" s="1"/>
  <c r="F303" i="27" s="1"/>
  <c r="F384" i="27" s="1"/>
  <c r="F465" i="27" s="1"/>
  <c r="E60" i="27"/>
  <c r="E141" i="27" s="1"/>
  <c r="E222" i="27" s="1"/>
  <c r="E303" i="27" s="1"/>
  <c r="E384" i="27" s="1"/>
  <c r="E465" i="27" s="1"/>
  <c r="D60" i="27"/>
  <c r="D141" i="27" s="1"/>
  <c r="D222" i="27" s="1"/>
  <c r="D303" i="27" s="1"/>
  <c r="D384" i="27" s="1"/>
  <c r="D465" i="27" s="1"/>
  <c r="G59" i="27"/>
  <c r="G140" i="27" s="1"/>
  <c r="G221" i="27" s="1"/>
  <c r="G302" i="27" s="1"/>
  <c r="G383" i="27" s="1"/>
  <c r="G464" i="27" s="1"/>
  <c r="F59" i="27"/>
  <c r="F140" i="27" s="1"/>
  <c r="F221" i="27" s="1"/>
  <c r="F302" i="27" s="1"/>
  <c r="F383" i="27" s="1"/>
  <c r="F464" i="27" s="1"/>
  <c r="E59" i="27"/>
  <c r="E140" i="27" s="1"/>
  <c r="E221" i="27" s="1"/>
  <c r="E302" i="27" s="1"/>
  <c r="E383" i="27" s="1"/>
  <c r="E464" i="27" s="1"/>
  <c r="D59" i="27"/>
  <c r="D140" i="27" s="1"/>
  <c r="G58" i="27"/>
  <c r="G139" i="27" s="1"/>
  <c r="G220" i="27" s="1"/>
  <c r="G301" i="27" s="1"/>
  <c r="G382" i="27" s="1"/>
  <c r="G463" i="27" s="1"/>
  <c r="F58" i="27"/>
  <c r="F139" i="27" s="1"/>
  <c r="F220" i="27" s="1"/>
  <c r="F301" i="27" s="1"/>
  <c r="F382" i="27" s="1"/>
  <c r="F463" i="27" s="1"/>
  <c r="E58" i="27"/>
  <c r="E139" i="27" s="1"/>
  <c r="E220" i="27" s="1"/>
  <c r="E301" i="27" s="1"/>
  <c r="E382" i="27" s="1"/>
  <c r="E463" i="27" s="1"/>
  <c r="D58" i="27"/>
  <c r="D139" i="27" s="1"/>
  <c r="D220" i="27" s="1"/>
  <c r="D301" i="27" s="1"/>
  <c r="D382" i="27" s="1"/>
  <c r="D463" i="27" s="1"/>
  <c r="G57" i="27"/>
  <c r="G138" i="27" s="1"/>
  <c r="F57" i="27"/>
  <c r="F138" i="27" s="1"/>
  <c r="F219" i="27" s="1"/>
  <c r="F300" i="27" s="1"/>
  <c r="F381" i="27" s="1"/>
  <c r="F462" i="27" s="1"/>
  <c r="E57" i="27"/>
  <c r="E138" i="27" s="1"/>
  <c r="E219" i="27" s="1"/>
  <c r="E300" i="27" s="1"/>
  <c r="E381" i="27" s="1"/>
  <c r="E462" i="27" s="1"/>
  <c r="D57" i="27"/>
  <c r="D138" i="27" s="1"/>
  <c r="D219" i="27" s="1"/>
  <c r="D300" i="27" s="1"/>
  <c r="D381" i="27" s="1"/>
  <c r="D462" i="27" s="1"/>
  <c r="G56" i="27"/>
  <c r="G137" i="27" s="1"/>
  <c r="G218" i="27" s="1"/>
  <c r="G299" i="27" s="1"/>
  <c r="G380" i="27" s="1"/>
  <c r="G461" i="27" s="1"/>
  <c r="F56" i="27"/>
  <c r="F137" i="27" s="1"/>
  <c r="F218" i="27" s="1"/>
  <c r="F299" i="27" s="1"/>
  <c r="F380" i="27" s="1"/>
  <c r="F461" i="27" s="1"/>
  <c r="E137" i="27"/>
  <c r="E218" i="27" s="1"/>
  <c r="E299" i="27" s="1"/>
  <c r="E380" i="27" s="1"/>
  <c r="E461" i="27" s="1"/>
  <c r="D56" i="27"/>
  <c r="D137" i="27" s="1"/>
  <c r="D218" i="27" s="1"/>
  <c r="D299" i="27" s="1"/>
  <c r="D380" i="27" s="1"/>
  <c r="D461" i="27" s="1"/>
  <c r="G55" i="27"/>
  <c r="G136" i="27" s="1"/>
  <c r="G217" i="27" s="1"/>
  <c r="G298" i="27" s="1"/>
  <c r="G379" i="27" s="1"/>
  <c r="G460" i="27" s="1"/>
  <c r="F55" i="27"/>
  <c r="F136" i="27" s="1"/>
  <c r="F217" i="27" s="1"/>
  <c r="F298" i="27" s="1"/>
  <c r="F379" i="27" s="1"/>
  <c r="F460" i="27" s="1"/>
  <c r="E136" i="27"/>
  <c r="E217" i="27" s="1"/>
  <c r="E298" i="27" s="1"/>
  <c r="E379" i="27" s="1"/>
  <c r="E460" i="27" s="1"/>
  <c r="D55" i="27"/>
  <c r="D136" i="27" s="1"/>
  <c r="D217" i="27" s="1"/>
  <c r="D298" i="27" s="1"/>
  <c r="D379" i="27" s="1"/>
  <c r="D460" i="27" s="1"/>
  <c r="G54" i="27"/>
  <c r="G135" i="27" s="1"/>
  <c r="G216" i="27" s="1"/>
  <c r="G297" i="27" s="1"/>
  <c r="G378" i="27" s="1"/>
  <c r="G459" i="27" s="1"/>
  <c r="F54" i="27"/>
  <c r="F135" i="27" s="1"/>
  <c r="F216" i="27" s="1"/>
  <c r="F297" i="27" s="1"/>
  <c r="F378" i="27" s="1"/>
  <c r="F459" i="27" s="1"/>
  <c r="E135" i="27"/>
  <c r="E216" i="27" s="1"/>
  <c r="E297" i="27" s="1"/>
  <c r="E378" i="27" s="1"/>
  <c r="E459" i="27" s="1"/>
  <c r="D54" i="27"/>
  <c r="D135" i="27" s="1"/>
  <c r="D216" i="27" s="1"/>
  <c r="D297" i="27" s="1"/>
  <c r="D378" i="27" s="1"/>
  <c r="D459" i="27" s="1"/>
  <c r="G53" i="27"/>
  <c r="G134" i="27" s="1"/>
  <c r="G215" i="27" s="1"/>
  <c r="G296" i="27" s="1"/>
  <c r="G377" i="27" s="1"/>
  <c r="G458" i="27" s="1"/>
  <c r="F53" i="27"/>
  <c r="F134" i="27" s="1"/>
  <c r="F215" i="27" s="1"/>
  <c r="F296" i="27" s="1"/>
  <c r="F377" i="27" s="1"/>
  <c r="F458" i="27" s="1"/>
  <c r="E134" i="27"/>
  <c r="E215" i="27" s="1"/>
  <c r="E296" i="27" s="1"/>
  <c r="E377" i="27" s="1"/>
  <c r="E458" i="27" s="1"/>
  <c r="D53" i="27"/>
  <c r="D134" i="27" s="1"/>
  <c r="D215" i="27" s="1"/>
  <c r="D296" i="27" s="1"/>
  <c r="D377" i="27" s="1"/>
  <c r="D458" i="27" s="1"/>
  <c r="G52" i="27"/>
  <c r="G133" i="27" s="1"/>
  <c r="G214" i="27" s="1"/>
  <c r="G295" i="27" s="1"/>
  <c r="G376" i="27" s="1"/>
  <c r="G457" i="27" s="1"/>
  <c r="F52" i="27"/>
  <c r="F133" i="27" s="1"/>
  <c r="F214" i="27" s="1"/>
  <c r="F295" i="27" s="1"/>
  <c r="F376" i="27" s="1"/>
  <c r="F457" i="27" s="1"/>
  <c r="D52" i="27"/>
  <c r="D133" i="27" s="1"/>
  <c r="D214" i="27" s="1"/>
  <c r="D295" i="27" s="1"/>
  <c r="D376" i="27" s="1"/>
  <c r="D457" i="27" s="1"/>
  <c r="G51" i="27"/>
  <c r="G132" i="27" s="1"/>
  <c r="G213" i="27" s="1"/>
  <c r="G294" i="27" s="1"/>
  <c r="G375" i="27" s="1"/>
  <c r="G456" i="27" s="1"/>
  <c r="F51" i="27"/>
  <c r="F132" i="27" s="1"/>
  <c r="F213" i="27" s="1"/>
  <c r="F294" i="27" s="1"/>
  <c r="F375" i="27" s="1"/>
  <c r="F456" i="27" s="1"/>
  <c r="D51" i="27"/>
  <c r="D132" i="27" s="1"/>
  <c r="D213" i="27" s="1"/>
  <c r="D294" i="27" s="1"/>
  <c r="D375" i="27" s="1"/>
  <c r="D456" i="27" s="1"/>
  <c r="G50" i="27"/>
  <c r="G131" i="27" s="1"/>
  <c r="G212" i="27" s="1"/>
  <c r="G293" i="27" s="1"/>
  <c r="G374" i="27" s="1"/>
  <c r="G455" i="27" s="1"/>
  <c r="F50" i="27"/>
  <c r="F131" i="27" s="1"/>
  <c r="F212" i="27" s="1"/>
  <c r="F293" i="27" s="1"/>
  <c r="F374" i="27" s="1"/>
  <c r="F455" i="27" s="1"/>
  <c r="D50" i="27"/>
  <c r="D131" i="27" s="1"/>
  <c r="D212" i="27" s="1"/>
  <c r="D293" i="27" s="1"/>
  <c r="D374" i="27" s="1"/>
  <c r="D455" i="27" s="1"/>
  <c r="G49" i="27"/>
  <c r="G130" i="27" s="1"/>
  <c r="G211" i="27" s="1"/>
  <c r="G292" i="27" s="1"/>
  <c r="G373" i="27" s="1"/>
  <c r="G454" i="27" s="1"/>
  <c r="F49" i="27"/>
  <c r="F130" i="27" s="1"/>
  <c r="F211" i="27" s="1"/>
  <c r="F292" i="27" s="1"/>
  <c r="F373" i="27" s="1"/>
  <c r="F454" i="27" s="1"/>
  <c r="D49" i="27"/>
  <c r="D130" i="27" s="1"/>
  <c r="D211" i="27" s="1"/>
  <c r="D292" i="27" s="1"/>
  <c r="D373" i="27" s="1"/>
  <c r="D454" i="27" s="1"/>
  <c r="G48" i="27"/>
  <c r="G129" i="27" s="1"/>
  <c r="G210" i="27" s="1"/>
  <c r="G291" i="27" s="1"/>
  <c r="G372" i="27" s="1"/>
  <c r="G453" i="27" s="1"/>
  <c r="F48" i="27"/>
  <c r="F129" i="27" s="1"/>
  <c r="F210" i="27" s="1"/>
  <c r="F291" i="27" s="1"/>
  <c r="F372" i="27" s="1"/>
  <c r="F453" i="27" s="1"/>
  <c r="E129" i="27"/>
  <c r="E210" i="27" s="1"/>
  <c r="E291" i="27" s="1"/>
  <c r="E372" i="27" s="1"/>
  <c r="E453" i="27" s="1"/>
  <c r="D48" i="27"/>
  <c r="D129" i="27" s="1"/>
  <c r="D210" i="27" s="1"/>
  <c r="D291" i="27" s="1"/>
  <c r="D372" i="27" s="1"/>
  <c r="D453" i="27" s="1"/>
  <c r="G47" i="27"/>
  <c r="G128" i="27" s="1"/>
  <c r="G209" i="27" s="1"/>
  <c r="G290" i="27" s="1"/>
  <c r="G371" i="27" s="1"/>
  <c r="G452" i="27" s="1"/>
  <c r="F47" i="27"/>
  <c r="F128" i="27" s="1"/>
  <c r="F209" i="27" s="1"/>
  <c r="F290" i="27" s="1"/>
  <c r="F371" i="27" s="1"/>
  <c r="F452" i="27" s="1"/>
  <c r="E128" i="27"/>
  <c r="E209" i="27" s="1"/>
  <c r="E290" i="27" s="1"/>
  <c r="E371" i="27" s="1"/>
  <c r="E452" i="27" s="1"/>
  <c r="D47" i="27"/>
  <c r="D128" i="27" s="1"/>
  <c r="D209" i="27" s="1"/>
  <c r="D290" i="27" s="1"/>
  <c r="D371" i="27" s="1"/>
  <c r="D452" i="27" s="1"/>
  <c r="G46" i="27"/>
  <c r="G127" i="27" s="1"/>
  <c r="G208" i="27" s="1"/>
  <c r="G289" i="27" s="1"/>
  <c r="G370" i="27" s="1"/>
  <c r="G451" i="27" s="1"/>
  <c r="F46" i="27"/>
  <c r="F127" i="27" s="1"/>
  <c r="F208" i="27" s="1"/>
  <c r="F289" i="27" s="1"/>
  <c r="F370" i="27" s="1"/>
  <c r="F451" i="27" s="1"/>
  <c r="E127" i="27"/>
  <c r="E208" i="27" s="1"/>
  <c r="E289" i="27" s="1"/>
  <c r="E370" i="27" s="1"/>
  <c r="E451" i="27" s="1"/>
  <c r="D46" i="27"/>
  <c r="D127" i="27" s="1"/>
  <c r="D208" i="27" s="1"/>
  <c r="D289" i="27" s="1"/>
  <c r="D370" i="27" s="1"/>
  <c r="D451" i="27" s="1"/>
  <c r="G45" i="27"/>
  <c r="G126" i="27" s="1"/>
  <c r="G207" i="27" s="1"/>
  <c r="G288" i="27" s="1"/>
  <c r="G369" i="27" s="1"/>
  <c r="G450" i="27" s="1"/>
  <c r="F45" i="27"/>
  <c r="F126" i="27" s="1"/>
  <c r="F207" i="27" s="1"/>
  <c r="F288" i="27" s="1"/>
  <c r="F369" i="27" s="1"/>
  <c r="F450" i="27" s="1"/>
  <c r="E126" i="27"/>
  <c r="E207" i="27" s="1"/>
  <c r="E288" i="27" s="1"/>
  <c r="E369" i="27" s="1"/>
  <c r="E450" i="27" s="1"/>
  <c r="D45" i="27"/>
  <c r="D126" i="27" s="1"/>
  <c r="D207" i="27" s="1"/>
  <c r="D288" i="27" s="1"/>
  <c r="D369" i="27" s="1"/>
  <c r="D450" i="27" s="1"/>
  <c r="G44" i="27"/>
  <c r="G125" i="27" s="1"/>
  <c r="G206" i="27" s="1"/>
  <c r="G287" i="27" s="1"/>
  <c r="G368" i="27" s="1"/>
  <c r="G449" i="27" s="1"/>
  <c r="F44" i="27"/>
  <c r="F125" i="27" s="1"/>
  <c r="F206" i="27" s="1"/>
  <c r="F287" i="27" s="1"/>
  <c r="F368" i="27" s="1"/>
  <c r="F449" i="27" s="1"/>
  <c r="E125" i="27"/>
  <c r="E206" i="27" s="1"/>
  <c r="E287" i="27" s="1"/>
  <c r="E368" i="27" s="1"/>
  <c r="E449" i="27" s="1"/>
  <c r="D44" i="27"/>
  <c r="D125" i="27" s="1"/>
  <c r="D206" i="27" s="1"/>
  <c r="D287" i="27" s="1"/>
  <c r="D368" i="27" s="1"/>
  <c r="D449" i="27" s="1"/>
  <c r="G43" i="27"/>
  <c r="G124" i="27" s="1"/>
  <c r="G205" i="27" s="1"/>
  <c r="G286" i="27" s="1"/>
  <c r="G367" i="27" s="1"/>
  <c r="G448" i="27" s="1"/>
  <c r="F43" i="27"/>
  <c r="F124" i="27" s="1"/>
  <c r="F205" i="27" s="1"/>
  <c r="F286" i="27" s="1"/>
  <c r="F367" i="27" s="1"/>
  <c r="F448" i="27" s="1"/>
  <c r="E124" i="27"/>
  <c r="E205" i="27" s="1"/>
  <c r="E286" i="27" s="1"/>
  <c r="E367" i="27" s="1"/>
  <c r="E448" i="27" s="1"/>
  <c r="D43" i="27"/>
  <c r="D124" i="27" s="1"/>
  <c r="D205" i="27" s="1"/>
  <c r="D286" i="27" s="1"/>
  <c r="D367" i="27" s="1"/>
  <c r="D448" i="27" s="1"/>
  <c r="G42" i="27"/>
  <c r="G123" i="27" s="1"/>
  <c r="G204" i="27" s="1"/>
  <c r="G285" i="27" s="1"/>
  <c r="G366" i="27" s="1"/>
  <c r="G447" i="27" s="1"/>
  <c r="F42" i="27"/>
  <c r="F123" i="27" s="1"/>
  <c r="F204" i="27" s="1"/>
  <c r="F285" i="27" s="1"/>
  <c r="F366" i="27" s="1"/>
  <c r="F447" i="27" s="1"/>
  <c r="E42" i="27"/>
  <c r="E123" i="27" s="1"/>
  <c r="E204" i="27" s="1"/>
  <c r="E285" i="27" s="1"/>
  <c r="E366" i="27" s="1"/>
  <c r="E447" i="27" s="1"/>
  <c r="D42" i="27"/>
  <c r="D123" i="27" s="1"/>
  <c r="D204" i="27" s="1"/>
  <c r="D285" i="27" s="1"/>
  <c r="D366" i="27" s="1"/>
  <c r="D447" i="27" s="1"/>
  <c r="G41" i="27"/>
  <c r="G122" i="27" s="1"/>
  <c r="G203" i="27" s="1"/>
  <c r="G284" i="27" s="1"/>
  <c r="G365" i="27" s="1"/>
  <c r="G446" i="27" s="1"/>
  <c r="F41" i="27"/>
  <c r="F122" i="27" s="1"/>
  <c r="F203" i="27" s="1"/>
  <c r="F284" i="27" s="1"/>
  <c r="F365" i="27" s="1"/>
  <c r="F446" i="27" s="1"/>
  <c r="E41" i="27"/>
  <c r="E122" i="27" s="1"/>
  <c r="E203" i="27" s="1"/>
  <c r="E284" i="27" s="1"/>
  <c r="E365" i="27" s="1"/>
  <c r="E446" i="27" s="1"/>
  <c r="D41" i="27"/>
  <c r="D122" i="27" s="1"/>
  <c r="D203" i="27" s="1"/>
  <c r="D284" i="27" s="1"/>
  <c r="D365" i="27" s="1"/>
  <c r="D446" i="27" s="1"/>
  <c r="G40" i="27"/>
  <c r="G121" i="27" s="1"/>
  <c r="G202" i="27" s="1"/>
  <c r="G283" i="27" s="1"/>
  <c r="G364" i="27" s="1"/>
  <c r="G445" i="27" s="1"/>
  <c r="F40" i="27"/>
  <c r="F121" i="27" s="1"/>
  <c r="F202" i="27" s="1"/>
  <c r="F283" i="27" s="1"/>
  <c r="F364" i="27" s="1"/>
  <c r="F445" i="27" s="1"/>
  <c r="E40" i="27"/>
  <c r="E121" i="27" s="1"/>
  <c r="E202" i="27" s="1"/>
  <c r="E283" i="27" s="1"/>
  <c r="E364" i="27" s="1"/>
  <c r="E445" i="27" s="1"/>
  <c r="D40" i="27"/>
  <c r="D121" i="27" s="1"/>
  <c r="D202" i="27" s="1"/>
  <c r="D283" i="27" s="1"/>
  <c r="D364" i="27" s="1"/>
  <c r="D445" i="27" s="1"/>
  <c r="G39" i="27"/>
  <c r="G120" i="27" s="1"/>
  <c r="G201" i="27" s="1"/>
  <c r="G282" i="27" s="1"/>
  <c r="G363" i="27" s="1"/>
  <c r="G444" i="27" s="1"/>
  <c r="F39" i="27"/>
  <c r="F120" i="27" s="1"/>
  <c r="F201" i="27" s="1"/>
  <c r="F282" i="27" s="1"/>
  <c r="F363" i="27" s="1"/>
  <c r="F444" i="27" s="1"/>
  <c r="E39" i="27"/>
  <c r="E120" i="27" s="1"/>
  <c r="E201" i="27" s="1"/>
  <c r="E282" i="27" s="1"/>
  <c r="E363" i="27" s="1"/>
  <c r="E444" i="27" s="1"/>
  <c r="D39" i="27"/>
  <c r="D120" i="27" s="1"/>
  <c r="D201" i="27" s="1"/>
  <c r="D282" i="27" s="1"/>
  <c r="D363" i="27" s="1"/>
  <c r="D444" i="27" s="1"/>
  <c r="G38" i="27"/>
  <c r="G119" i="27" s="1"/>
  <c r="G200" i="27" s="1"/>
  <c r="G281" i="27" s="1"/>
  <c r="G362" i="27" s="1"/>
  <c r="G443" i="27" s="1"/>
  <c r="F38" i="27"/>
  <c r="F119" i="27" s="1"/>
  <c r="F200" i="27" s="1"/>
  <c r="F281" i="27" s="1"/>
  <c r="F362" i="27" s="1"/>
  <c r="F443" i="27" s="1"/>
  <c r="E119" i="27"/>
  <c r="E200" i="27" s="1"/>
  <c r="E281" i="27" s="1"/>
  <c r="E362" i="27" s="1"/>
  <c r="E443" i="27" s="1"/>
  <c r="D38" i="27"/>
  <c r="D119" i="27" s="1"/>
  <c r="D200" i="27" s="1"/>
  <c r="D281" i="27" s="1"/>
  <c r="D362" i="27" s="1"/>
  <c r="D443" i="27" s="1"/>
  <c r="G37" i="27"/>
  <c r="G118" i="27" s="1"/>
  <c r="G199" i="27" s="1"/>
  <c r="G280" i="27" s="1"/>
  <c r="G361" i="27" s="1"/>
  <c r="G442" i="27" s="1"/>
  <c r="F37" i="27"/>
  <c r="F118" i="27" s="1"/>
  <c r="F199" i="27" s="1"/>
  <c r="F280" i="27" s="1"/>
  <c r="F361" i="27" s="1"/>
  <c r="F442" i="27" s="1"/>
  <c r="E118" i="27"/>
  <c r="E199" i="27" s="1"/>
  <c r="E280" i="27" s="1"/>
  <c r="E361" i="27" s="1"/>
  <c r="E442" i="27" s="1"/>
  <c r="D37" i="27"/>
  <c r="D118" i="27" s="1"/>
  <c r="D199" i="27" s="1"/>
  <c r="D280" i="27" s="1"/>
  <c r="D361" i="27" s="1"/>
  <c r="D442" i="27" s="1"/>
  <c r="G36" i="27"/>
  <c r="G117" i="27" s="1"/>
  <c r="G198" i="27" s="1"/>
  <c r="G279" i="27" s="1"/>
  <c r="G360" i="27" s="1"/>
  <c r="G441" i="27" s="1"/>
  <c r="F36" i="27"/>
  <c r="F117" i="27" s="1"/>
  <c r="F198" i="27" s="1"/>
  <c r="F279" i="27" s="1"/>
  <c r="F360" i="27" s="1"/>
  <c r="F441" i="27" s="1"/>
  <c r="E117" i="27"/>
  <c r="E198" i="27" s="1"/>
  <c r="E279" i="27" s="1"/>
  <c r="E360" i="27" s="1"/>
  <c r="E441" i="27" s="1"/>
  <c r="D36" i="27"/>
  <c r="D117" i="27" s="1"/>
  <c r="D198" i="27" s="1"/>
  <c r="D279" i="27" s="1"/>
  <c r="D360" i="27" s="1"/>
  <c r="D441" i="27" s="1"/>
  <c r="G35" i="27"/>
  <c r="G116" i="27" s="1"/>
  <c r="G197" i="27" s="1"/>
  <c r="G278" i="27" s="1"/>
  <c r="G359" i="27" s="1"/>
  <c r="G440" i="27" s="1"/>
  <c r="F35" i="27"/>
  <c r="F116" i="27" s="1"/>
  <c r="F197" i="27" s="1"/>
  <c r="F278" i="27" s="1"/>
  <c r="F359" i="27" s="1"/>
  <c r="F440" i="27" s="1"/>
  <c r="E116" i="27"/>
  <c r="E197" i="27" s="1"/>
  <c r="E278" i="27" s="1"/>
  <c r="E359" i="27" s="1"/>
  <c r="E440" i="27" s="1"/>
  <c r="D35" i="27"/>
  <c r="D116" i="27" s="1"/>
  <c r="D197" i="27" s="1"/>
  <c r="D278" i="27" s="1"/>
  <c r="D359" i="27" s="1"/>
  <c r="D440" i="27" s="1"/>
  <c r="G34" i="27"/>
  <c r="G115" i="27" s="1"/>
  <c r="G196" i="27" s="1"/>
  <c r="G277" i="27" s="1"/>
  <c r="G358" i="27" s="1"/>
  <c r="G439" i="27" s="1"/>
  <c r="F34" i="27"/>
  <c r="F115" i="27" s="1"/>
  <c r="F196" i="27" s="1"/>
  <c r="F277" i="27" s="1"/>
  <c r="F358" i="27" s="1"/>
  <c r="F439" i="27" s="1"/>
  <c r="E115" i="27"/>
  <c r="E196" i="27" s="1"/>
  <c r="E277" i="27" s="1"/>
  <c r="E358" i="27" s="1"/>
  <c r="E439" i="27" s="1"/>
  <c r="D34" i="27"/>
  <c r="D115" i="27" s="1"/>
  <c r="D196" i="27" s="1"/>
  <c r="D277" i="27" s="1"/>
  <c r="D358" i="27" s="1"/>
  <c r="D439" i="27" s="1"/>
  <c r="G33" i="27"/>
  <c r="G114" i="27" s="1"/>
  <c r="G195" i="27" s="1"/>
  <c r="G276" i="27" s="1"/>
  <c r="G357" i="27" s="1"/>
  <c r="G438" i="27" s="1"/>
  <c r="F33" i="27"/>
  <c r="F114" i="27" s="1"/>
  <c r="F195" i="27" s="1"/>
  <c r="F276" i="27" s="1"/>
  <c r="F357" i="27" s="1"/>
  <c r="F438" i="27" s="1"/>
  <c r="E33" i="27"/>
  <c r="E114" i="27" s="1"/>
  <c r="E195" i="27" s="1"/>
  <c r="E276" i="27" s="1"/>
  <c r="E357" i="27" s="1"/>
  <c r="E438" i="27" s="1"/>
  <c r="D33" i="27"/>
  <c r="D114" i="27" s="1"/>
  <c r="D195" i="27" s="1"/>
  <c r="D276" i="27" s="1"/>
  <c r="D357" i="27" s="1"/>
  <c r="D438" i="27" s="1"/>
  <c r="G32" i="27"/>
  <c r="G113" i="27" s="1"/>
  <c r="G194" i="27" s="1"/>
  <c r="G275" i="27" s="1"/>
  <c r="G356" i="27" s="1"/>
  <c r="G437" i="27" s="1"/>
  <c r="F32" i="27"/>
  <c r="F113" i="27" s="1"/>
  <c r="F194" i="27" s="1"/>
  <c r="F275" i="27" s="1"/>
  <c r="F356" i="27" s="1"/>
  <c r="F437" i="27" s="1"/>
  <c r="E32" i="27"/>
  <c r="E113" i="27" s="1"/>
  <c r="E194" i="27" s="1"/>
  <c r="E275" i="27" s="1"/>
  <c r="E356" i="27" s="1"/>
  <c r="E437" i="27" s="1"/>
  <c r="D32" i="27"/>
  <c r="D113" i="27" s="1"/>
  <c r="D194" i="27" s="1"/>
  <c r="D275" i="27" s="1"/>
  <c r="D356" i="27" s="1"/>
  <c r="D437" i="27" s="1"/>
  <c r="G31" i="27"/>
  <c r="G112" i="27" s="1"/>
  <c r="G193" i="27" s="1"/>
  <c r="G274" i="27" s="1"/>
  <c r="G355" i="27" s="1"/>
  <c r="G436" i="27" s="1"/>
  <c r="F31" i="27"/>
  <c r="F112" i="27" s="1"/>
  <c r="F193" i="27" s="1"/>
  <c r="F274" i="27" s="1"/>
  <c r="F355" i="27" s="1"/>
  <c r="F436" i="27" s="1"/>
  <c r="E31" i="27"/>
  <c r="E112" i="27" s="1"/>
  <c r="E193" i="27" s="1"/>
  <c r="E274" i="27" s="1"/>
  <c r="E355" i="27" s="1"/>
  <c r="E436" i="27" s="1"/>
  <c r="D31" i="27"/>
  <c r="D112" i="27" s="1"/>
  <c r="D193" i="27" s="1"/>
  <c r="D274" i="27" s="1"/>
  <c r="D355" i="27" s="1"/>
  <c r="D436" i="27" s="1"/>
  <c r="G30" i="27"/>
  <c r="G111" i="27" s="1"/>
  <c r="G192" i="27" s="1"/>
  <c r="G273" i="27" s="1"/>
  <c r="G354" i="27" s="1"/>
  <c r="G435" i="27" s="1"/>
  <c r="F30" i="27"/>
  <c r="F111" i="27" s="1"/>
  <c r="F192" i="27" s="1"/>
  <c r="F273" i="27" s="1"/>
  <c r="F354" i="27" s="1"/>
  <c r="F435" i="27" s="1"/>
  <c r="E30" i="27"/>
  <c r="E111" i="27" s="1"/>
  <c r="E192" i="27" s="1"/>
  <c r="E273" i="27" s="1"/>
  <c r="E354" i="27" s="1"/>
  <c r="E435" i="27" s="1"/>
  <c r="D30" i="27"/>
  <c r="D111" i="27" s="1"/>
  <c r="D192" i="27" s="1"/>
  <c r="D273" i="27" s="1"/>
  <c r="D354" i="27" s="1"/>
  <c r="D435" i="27" s="1"/>
  <c r="G29" i="27"/>
  <c r="G110" i="27" s="1"/>
  <c r="G191" i="27" s="1"/>
  <c r="G272" i="27" s="1"/>
  <c r="G353" i="27" s="1"/>
  <c r="G434" i="27" s="1"/>
  <c r="F29" i="27"/>
  <c r="F110" i="27" s="1"/>
  <c r="F191" i="27" s="1"/>
  <c r="F272" i="27" s="1"/>
  <c r="F353" i="27" s="1"/>
  <c r="F434" i="27" s="1"/>
  <c r="E110" i="27"/>
  <c r="E191" i="27" s="1"/>
  <c r="E272" i="27" s="1"/>
  <c r="E353" i="27" s="1"/>
  <c r="E434" i="27" s="1"/>
  <c r="D29" i="27"/>
  <c r="D110" i="27" s="1"/>
  <c r="D191" i="27" s="1"/>
  <c r="D272" i="27" s="1"/>
  <c r="D353" i="27" s="1"/>
  <c r="D434" i="27" s="1"/>
  <c r="G28" i="27"/>
  <c r="G109" i="27" s="1"/>
  <c r="G190" i="27" s="1"/>
  <c r="G271" i="27" s="1"/>
  <c r="G352" i="27" s="1"/>
  <c r="G433" i="27" s="1"/>
  <c r="F28" i="27"/>
  <c r="F109" i="27" s="1"/>
  <c r="F190" i="27" s="1"/>
  <c r="F271" i="27" s="1"/>
  <c r="F352" i="27" s="1"/>
  <c r="F433" i="27" s="1"/>
  <c r="E109" i="27"/>
  <c r="E190" i="27" s="1"/>
  <c r="E271" i="27" s="1"/>
  <c r="E352" i="27" s="1"/>
  <c r="E433" i="27" s="1"/>
  <c r="D28" i="27"/>
  <c r="D109" i="27" s="1"/>
  <c r="D190" i="27" s="1"/>
  <c r="D271" i="27" s="1"/>
  <c r="D352" i="27" s="1"/>
  <c r="D433" i="27" s="1"/>
  <c r="G27" i="27"/>
  <c r="G108" i="27" s="1"/>
  <c r="G189" i="27" s="1"/>
  <c r="G270" i="27" s="1"/>
  <c r="G351" i="27" s="1"/>
  <c r="G432" i="27" s="1"/>
  <c r="F27" i="27"/>
  <c r="F108" i="27" s="1"/>
  <c r="F189" i="27" s="1"/>
  <c r="F270" i="27" s="1"/>
  <c r="F351" i="27" s="1"/>
  <c r="F432" i="27" s="1"/>
  <c r="E108" i="27"/>
  <c r="E189" i="27" s="1"/>
  <c r="E270" i="27" s="1"/>
  <c r="E351" i="27" s="1"/>
  <c r="E432" i="27" s="1"/>
  <c r="D27" i="27"/>
  <c r="D108" i="27" s="1"/>
  <c r="D189" i="27" s="1"/>
  <c r="D270" i="27" s="1"/>
  <c r="D351" i="27" s="1"/>
  <c r="D432" i="27" s="1"/>
  <c r="G26" i="27"/>
  <c r="G107" i="27" s="1"/>
  <c r="G188" i="27" s="1"/>
  <c r="G269" i="27" s="1"/>
  <c r="G350" i="27" s="1"/>
  <c r="G431" i="27" s="1"/>
  <c r="F26" i="27"/>
  <c r="F107" i="27" s="1"/>
  <c r="F188" i="27" s="1"/>
  <c r="F269" i="27" s="1"/>
  <c r="F350" i="27" s="1"/>
  <c r="F431" i="27" s="1"/>
  <c r="E107" i="27"/>
  <c r="E188" i="27" s="1"/>
  <c r="E269" i="27" s="1"/>
  <c r="E350" i="27" s="1"/>
  <c r="E431" i="27" s="1"/>
  <c r="D26" i="27"/>
  <c r="D107" i="27" s="1"/>
  <c r="D188" i="27" s="1"/>
  <c r="D269" i="27" s="1"/>
  <c r="D350" i="27" s="1"/>
  <c r="D431" i="27" s="1"/>
  <c r="G25" i="27"/>
  <c r="G106" i="27" s="1"/>
  <c r="G187" i="27" s="1"/>
  <c r="G268" i="27" s="1"/>
  <c r="G349" i="27" s="1"/>
  <c r="G430" i="27" s="1"/>
  <c r="F25" i="27"/>
  <c r="F106" i="27" s="1"/>
  <c r="F187" i="27" s="1"/>
  <c r="F268" i="27" s="1"/>
  <c r="F349" i="27" s="1"/>
  <c r="F430" i="27" s="1"/>
  <c r="E106" i="27"/>
  <c r="E187" i="27" s="1"/>
  <c r="E268" i="27" s="1"/>
  <c r="E349" i="27" s="1"/>
  <c r="E430" i="27" s="1"/>
  <c r="D25" i="27"/>
  <c r="D106" i="27" s="1"/>
  <c r="D187" i="27" s="1"/>
  <c r="D268" i="27" s="1"/>
  <c r="D349" i="27" s="1"/>
  <c r="D430" i="27" s="1"/>
  <c r="G24" i="27"/>
  <c r="G105" i="27" s="1"/>
  <c r="G186" i="27" s="1"/>
  <c r="G267" i="27" s="1"/>
  <c r="G348" i="27" s="1"/>
  <c r="G429" i="27" s="1"/>
  <c r="F24" i="27"/>
  <c r="F105" i="27" s="1"/>
  <c r="F186" i="27" s="1"/>
  <c r="F267" i="27" s="1"/>
  <c r="F348" i="27" s="1"/>
  <c r="F429" i="27" s="1"/>
  <c r="E105" i="27"/>
  <c r="E186" i="27" s="1"/>
  <c r="E267" i="27" s="1"/>
  <c r="E348" i="27" s="1"/>
  <c r="E429" i="27" s="1"/>
  <c r="D24" i="27"/>
  <c r="D105" i="27" s="1"/>
  <c r="D186" i="27" s="1"/>
  <c r="D267" i="27" s="1"/>
  <c r="D348" i="27" s="1"/>
  <c r="D429" i="27" s="1"/>
  <c r="G23" i="27"/>
  <c r="G104" i="27" s="1"/>
  <c r="G185" i="27" s="1"/>
  <c r="G266" i="27" s="1"/>
  <c r="G347" i="27" s="1"/>
  <c r="G428" i="27" s="1"/>
  <c r="F23" i="27"/>
  <c r="F104" i="27" s="1"/>
  <c r="F185" i="27" s="1"/>
  <c r="F266" i="27" s="1"/>
  <c r="F347" i="27" s="1"/>
  <c r="F428" i="27" s="1"/>
  <c r="E23" i="27"/>
  <c r="E104" i="27" s="1"/>
  <c r="E185" i="27" s="1"/>
  <c r="E266" i="27" s="1"/>
  <c r="E347" i="27" s="1"/>
  <c r="E428" i="27" s="1"/>
  <c r="D23" i="27"/>
  <c r="D104" i="27" s="1"/>
  <c r="D185" i="27" s="1"/>
  <c r="D266" i="27" s="1"/>
  <c r="D347" i="27" s="1"/>
  <c r="D428" i="27" s="1"/>
  <c r="G22" i="27"/>
  <c r="G103" i="27" s="1"/>
  <c r="G184" i="27" s="1"/>
  <c r="G265" i="27" s="1"/>
  <c r="G346" i="27" s="1"/>
  <c r="G427" i="27" s="1"/>
  <c r="F22" i="27"/>
  <c r="F103" i="27" s="1"/>
  <c r="F184" i="27" s="1"/>
  <c r="F265" i="27" s="1"/>
  <c r="F346" i="27" s="1"/>
  <c r="F427" i="27" s="1"/>
  <c r="E22" i="27"/>
  <c r="E103" i="27" s="1"/>
  <c r="E184" i="27" s="1"/>
  <c r="E265" i="27" s="1"/>
  <c r="E346" i="27" s="1"/>
  <c r="E427" i="27" s="1"/>
  <c r="D22" i="27"/>
  <c r="D103" i="27" s="1"/>
  <c r="D184" i="27" s="1"/>
  <c r="D265" i="27" s="1"/>
  <c r="D346" i="27" s="1"/>
  <c r="D427" i="27" s="1"/>
  <c r="G21" i="27"/>
  <c r="G102" i="27" s="1"/>
  <c r="G183" i="27" s="1"/>
  <c r="G264" i="27" s="1"/>
  <c r="G345" i="27" s="1"/>
  <c r="G426" i="27" s="1"/>
  <c r="F21" i="27"/>
  <c r="F102" i="27" s="1"/>
  <c r="F183" i="27" s="1"/>
  <c r="F264" i="27" s="1"/>
  <c r="F345" i="27" s="1"/>
  <c r="F426" i="27" s="1"/>
  <c r="E21" i="27"/>
  <c r="E102" i="27" s="1"/>
  <c r="E183" i="27" s="1"/>
  <c r="E264" i="27" s="1"/>
  <c r="E345" i="27" s="1"/>
  <c r="E426" i="27" s="1"/>
  <c r="D21" i="27"/>
  <c r="D102" i="27" s="1"/>
  <c r="D183" i="27" s="1"/>
  <c r="D264" i="27" s="1"/>
  <c r="D345" i="27" s="1"/>
  <c r="D426" i="27" s="1"/>
  <c r="G20" i="27"/>
  <c r="G101" i="27" s="1"/>
  <c r="G182" i="27" s="1"/>
  <c r="G263" i="27" s="1"/>
  <c r="G344" i="27" s="1"/>
  <c r="G425" i="27" s="1"/>
  <c r="F20" i="27"/>
  <c r="F101" i="27" s="1"/>
  <c r="F182" i="27" s="1"/>
  <c r="F263" i="27" s="1"/>
  <c r="F344" i="27" s="1"/>
  <c r="F425" i="27" s="1"/>
  <c r="E101" i="27"/>
  <c r="E182" i="27" s="1"/>
  <c r="E263" i="27" s="1"/>
  <c r="E344" i="27" s="1"/>
  <c r="E425" i="27" s="1"/>
  <c r="D20" i="27"/>
  <c r="D101" i="27" s="1"/>
  <c r="D182" i="27" s="1"/>
  <c r="D263" i="27" s="1"/>
  <c r="D344" i="27" s="1"/>
  <c r="D425" i="27" s="1"/>
  <c r="G19" i="27"/>
  <c r="G100" i="27" s="1"/>
  <c r="G181" i="27" s="1"/>
  <c r="G262" i="27" s="1"/>
  <c r="G343" i="27" s="1"/>
  <c r="G424" i="27" s="1"/>
  <c r="F19" i="27"/>
  <c r="F100" i="27" s="1"/>
  <c r="F181" i="27" s="1"/>
  <c r="F262" i="27" s="1"/>
  <c r="F343" i="27" s="1"/>
  <c r="F424" i="27" s="1"/>
  <c r="E100" i="27"/>
  <c r="E181" i="27" s="1"/>
  <c r="E262" i="27" s="1"/>
  <c r="E343" i="27" s="1"/>
  <c r="E424" i="27" s="1"/>
  <c r="D19" i="27"/>
  <c r="D100" i="27" s="1"/>
  <c r="D181" i="27" s="1"/>
  <c r="D262" i="27" s="1"/>
  <c r="D343" i="27" s="1"/>
  <c r="D424" i="27" s="1"/>
  <c r="G18" i="27"/>
  <c r="G99" i="27" s="1"/>
  <c r="G180" i="27" s="1"/>
  <c r="G261" i="27" s="1"/>
  <c r="G342" i="27" s="1"/>
  <c r="G423" i="27" s="1"/>
  <c r="F18" i="27"/>
  <c r="F99" i="27" s="1"/>
  <c r="F180" i="27" s="1"/>
  <c r="F261" i="27" s="1"/>
  <c r="F342" i="27" s="1"/>
  <c r="F423" i="27" s="1"/>
  <c r="E99" i="27"/>
  <c r="E180" i="27" s="1"/>
  <c r="E261" i="27" s="1"/>
  <c r="E342" i="27" s="1"/>
  <c r="E423" i="27" s="1"/>
  <c r="D18" i="27"/>
  <c r="D99" i="27" s="1"/>
  <c r="D180" i="27" s="1"/>
  <c r="D261" i="27" s="1"/>
  <c r="D342" i="27" s="1"/>
  <c r="D423" i="27" s="1"/>
  <c r="G17" i="27"/>
  <c r="G98" i="27" s="1"/>
  <c r="G179" i="27" s="1"/>
  <c r="G260" i="27" s="1"/>
  <c r="G341" i="27" s="1"/>
  <c r="G422" i="27" s="1"/>
  <c r="F17" i="27"/>
  <c r="F98" i="27" s="1"/>
  <c r="F179" i="27" s="1"/>
  <c r="F260" i="27" s="1"/>
  <c r="F341" i="27" s="1"/>
  <c r="F422" i="27" s="1"/>
  <c r="E17" i="27"/>
  <c r="E98" i="27" s="1"/>
  <c r="E179" i="27" s="1"/>
  <c r="E260" i="27" s="1"/>
  <c r="E341" i="27" s="1"/>
  <c r="E422" i="27" s="1"/>
  <c r="D17" i="27"/>
  <c r="D98" i="27" s="1"/>
  <c r="D179" i="27" s="1"/>
  <c r="D260" i="27" s="1"/>
  <c r="D341" i="27" s="1"/>
  <c r="D422" i="27" s="1"/>
  <c r="G16" i="27"/>
  <c r="G97" i="27" s="1"/>
  <c r="G178" i="27" s="1"/>
  <c r="G259" i="27" s="1"/>
  <c r="G340" i="27" s="1"/>
  <c r="G421" i="27" s="1"/>
  <c r="F16" i="27"/>
  <c r="F97" i="27" s="1"/>
  <c r="F178" i="27" s="1"/>
  <c r="F259" i="27" s="1"/>
  <c r="F340" i="27" s="1"/>
  <c r="F421" i="27" s="1"/>
  <c r="E16" i="27"/>
  <c r="E97" i="27" s="1"/>
  <c r="E178" i="27" s="1"/>
  <c r="E259" i="27" s="1"/>
  <c r="E340" i="27" s="1"/>
  <c r="E421" i="27" s="1"/>
  <c r="D16" i="27"/>
  <c r="D97" i="27" s="1"/>
  <c r="D178" i="27" s="1"/>
  <c r="D259" i="27" s="1"/>
  <c r="D340" i="27" s="1"/>
  <c r="D421" i="27" s="1"/>
  <c r="G15" i="27"/>
  <c r="G96" i="27" s="1"/>
  <c r="G177" i="27" s="1"/>
  <c r="G258" i="27" s="1"/>
  <c r="G339" i="27" s="1"/>
  <c r="G420" i="27" s="1"/>
  <c r="F15" i="27"/>
  <c r="F96" i="27" s="1"/>
  <c r="F177" i="27" s="1"/>
  <c r="F258" i="27" s="1"/>
  <c r="F339" i="27" s="1"/>
  <c r="F420" i="27" s="1"/>
  <c r="E15" i="27"/>
  <c r="E96" i="27" s="1"/>
  <c r="E177" i="27" s="1"/>
  <c r="E258" i="27" s="1"/>
  <c r="E339" i="27" s="1"/>
  <c r="E420" i="27" s="1"/>
  <c r="D15" i="27"/>
  <c r="D96" i="27" s="1"/>
  <c r="D177" i="27" s="1"/>
  <c r="D258" i="27" s="1"/>
  <c r="D339" i="27" s="1"/>
  <c r="D420" i="27" s="1"/>
  <c r="G14" i="27"/>
  <c r="G95" i="27" s="1"/>
  <c r="G176" i="27" s="1"/>
  <c r="G257" i="27" s="1"/>
  <c r="G338" i="27" s="1"/>
  <c r="G419" i="27" s="1"/>
  <c r="F14" i="27"/>
  <c r="F95" i="27" s="1"/>
  <c r="F176" i="27" s="1"/>
  <c r="F257" i="27" s="1"/>
  <c r="F338" i="27" s="1"/>
  <c r="F419" i="27" s="1"/>
  <c r="E14" i="27"/>
  <c r="E95" i="27" s="1"/>
  <c r="E176" i="27" s="1"/>
  <c r="E257" i="27" s="1"/>
  <c r="E338" i="27" s="1"/>
  <c r="E419" i="27" s="1"/>
  <c r="D14" i="27"/>
  <c r="D95" i="27" s="1"/>
  <c r="D176" i="27" s="1"/>
  <c r="D257" i="27" s="1"/>
  <c r="D338" i="27" s="1"/>
  <c r="D419" i="27" s="1"/>
  <c r="G13" i="27"/>
  <c r="G94" i="27" s="1"/>
  <c r="G175" i="27" s="1"/>
  <c r="G256" i="27" s="1"/>
  <c r="G337" i="27" s="1"/>
  <c r="G418" i="27" s="1"/>
  <c r="F13" i="27"/>
  <c r="F94" i="27" s="1"/>
  <c r="F175" i="27" s="1"/>
  <c r="F256" i="27" s="1"/>
  <c r="F337" i="27" s="1"/>
  <c r="F418" i="27" s="1"/>
  <c r="E13" i="27"/>
  <c r="E94" i="27" s="1"/>
  <c r="E175" i="27" s="1"/>
  <c r="E256" i="27" s="1"/>
  <c r="E337" i="27" s="1"/>
  <c r="E418" i="27" s="1"/>
  <c r="D13" i="27"/>
  <c r="D94" i="27" s="1"/>
  <c r="D175" i="27" s="1"/>
  <c r="D256" i="27" s="1"/>
  <c r="D337" i="27" s="1"/>
  <c r="D418" i="27" s="1"/>
  <c r="G12" i="27"/>
  <c r="G93" i="27" s="1"/>
  <c r="G174" i="27" s="1"/>
  <c r="G255" i="27" s="1"/>
  <c r="G336" i="27" s="1"/>
  <c r="G417" i="27" s="1"/>
  <c r="F12" i="27"/>
  <c r="F93" i="27" s="1"/>
  <c r="F174" i="27" s="1"/>
  <c r="F255" i="27" s="1"/>
  <c r="F336" i="27" s="1"/>
  <c r="F417" i="27" s="1"/>
  <c r="E12" i="27"/>
  <c r="E93" i="27" s="1"/>
  <c r="E174" i="27" s="1"/>
  <c r="E255" i="27" s="1"/>
  <c r="E336" i="27" s="1"/>
  <c r="E417" i="27" s="1"/>
  <c r="D12" i="27"/>
  <c r="D93" i="27" s="1"/>
  <c r="D174" i="27" s="1"/>
  <c r="D255" i="27" s="1"/>
  <c r="D336" i="27" s="1"/>
  <c r="D417" i="27" s="1"/>
  <c r="G11" i="27"/>
  <c r="G92" i="27" s="1"/>
  <c r="G173" i="27" s="1"/>
  <c r="G254" i="27" s="1"/>
  <c r="G335" i="27" s="1"/>
  <c r="G416" i="27" s="1"/>
  <c r="F11" i="27"/>
  <c r="F92" i="27" s="1"/>
  <c r="F173" i="27" s="1"/>
  <c r="F254" i="27" s="1"/>
  <c r="F335" i="27" s="1"/>
  <c r="F416" i="27" s="1"/>
  <c r="E11" i="27"/>
  <c r="E92" i="27" s="1"/>
  <c r="E173" i="27" s="1"/>
  <c r="E254" i="27" s="1"/>
  <c r="E335" i="27" s="1"/>
  <c r="E416" i="27" s="1"/>
  <c r="D11" i="27"/>
  <c r="D92" i="27" s="1"/>
  <c r="D173" i="27" s="1"/>
  <c r="D254" i="27" s="1"/>
  <c r="D335" i="27" s="1"/>
  <c r="D416" i="27" s="1"/>
  <c r="G10" i="27"/>
  <c r="G91" i="27" s="1"/>
  <c r="G172" i="27" s="1"/>
  <c r="G253" i="27" s="1"/>
  <c r="G334" i="27" s="1"/>
  <c r="G415" i="27" s="1"/>
  <c r="F10" i="27"/>
  <c r="F91" i="27" s="1"/>
  <c r="F172" i="27" s="1"/>
  <c r="F253" i="27" s="1"/>
  <c r="F334" i="27" s="1"/>
  <c r="F415" i="27" s="1"/>
  <c r="E91" i="27"/>
  <c r="E172" i="27" s="1"/>
  <c r="E253" i="27" s="1"/>
  <c r="E334" i="27" s="1"/>
  <c r="E415" i="27" s="1"/>
  <c r="D10" i="27"/>
  <c r="D91" i="27" s="1"/>
  <c r="D172" i="27" s="1"/>
  <c r="D253" i="27" s="1"/>
  <c r="D334" i="27" s="1"/>
  <c r="D415" i="27" s="1"/>
  <c r="G9" i="27"/>
  <c r="G90" i="27" s="1"/>
  <c r="G171" i="27" s="1"/>
  <c r="G252" i="27" s="1"/>
  <c r="G333" i="27" s="1"/>
  <c r="G414" i="27" s="1"/>
  <c r="F9" i="27"/>
  <c r="F90" i="27" s="1"/>
  <c r="F171" i="27" s="1"/>
  <c r="F252" i="27" s="1"/>
  <c r="F333" i="27" s="1"/>
  <c r="F414" i="27" s="1"/>
  <c r="E90" i="27"/>
  <c r="E171" i="27" s="1"/>
  <c r="E252" i="27" s="1"/>
  <c r="E333" i="27" s="1"/>
  <c r="E414" i="27" s="1"/>
  <c r="D9" i="27"/>
  <c r="D90" i="27" s="1"/>
  <c r="D171" i="27" s="1"/>
  <c r="D252" i="27" s="1"/>
  <c r="D333" i="27" s="1"/>
  <c r="D414" i="27" s="1"/>
  <c r="G8" i="27"/>
  <c r="G89" i="27" s="1"/>
  <c r="G170" i="27" s="1"/>
  <c r="G251" i="27" s="1"/>
  <c r="G332" i="27" s="1"/>
  <c r="G413" i="27" s="1"/>
  <c r="F8" i="27"/>
  <c r="F89" i="27" s="1"/>
  <c r="F170" i="27" s="1"/>
  <c r="F251" i="27" s="1"/>
  <c r="F332" i="27" s="1"/>
  <c r="F413" i="27" s="1"/>
  <c r="E89" i="27"/>
  <c r="E170" i="27" s="1"/>
  <c r="E251" i="27" s="1"/>
  <c r="E332" i="27" s="1"/>
  <c r="E413" i="27" s="1"/>
  <c r="D8" i="27"/>
  <c r="D89" i="27" s="1"/>
  <c r="D170" i="27" s="1"/>
  <c r="D251" i="27" s="1"/>
  <c r="D332" i="27" s="1"/>
  <c r="D413" i="27" s="1"/>
  <c r="G7" i="27"/>
  <c r="G88" i="27" s="1"/>
  <c r="G169" i="27" s="1"/>
  <c r="G250" i="27" s="1"/>
  <c r="G331" i="27" s="1"/>
  <c r="G412" i="27" s="1"/>
  <c r="F7" i="27"/>
  <c r="F88" i="27" s="1"/>
  <c r="F169" i="27" s="1"/>
  <c r="F250" i="27" s="1"/>
  <c r="F331" i="27" s="1"/>
  <c r="F412" i="27" s="1"/>
  <c r="E88" i="27"/>
  <c r="E169" i="27" s="1"/>
  <c r="E250" i="27" s="1"/>
  <c r="E331" i="27" s="1"/>
  <c r="E412" i="27" s="1"/>
  <c r="D7" i="27"/>
  <c r="D88" i="27" s="1"/>
  <c r="D169" i="27" s="1"/>
  <c r="D250" i="27" s="1"/>
  <c r="D331" i="27" s="1"/>
  <c r="D412" i="27" s="1"/>
  <c r="G6" i="27"/>
  <c r="G87" i="27" s="1"/>
  <c r="G168" i="27" s="1"/>
  <c r="G249" i="27" s="1"/>
  <c r="G330" i="27" s="1"/>
  <c r="G411" i="27" s="1"/>
  <c r="F6" i="27"/>
  <c r="F87" i="27" s="1"/>
  <c r="F168" i="27" s="1"/>
  <c r="F249" i="27" s="1"/>
  <c r="F330" i="27" s="1"/>
  <c r="F411" i="27" s="1"/>
  <c r="E6" i="27"/>
  <c r="E87" i="27" s="1"/>
  <c r="E168" i="27" s="1"/>
  <c r="E249" i="27" s="1"/>
  <c r="E330" i="27" s="1"/>
  <c r="E411" i="27" s="1"/>
  <c r="D6" i="27"/>
  <c r="D87" i="27" s="1"/>
  <c r="D168" i="27" s="1"/>
  <c r="D249" i="27" s="1"/>
  <c r="D330" i="27" s="1"/>
  <c r="D411" i="27" s="1"/>
  <c r="G5" i="27"/>
  <c r="G86" i="27" s="1"/>
  <c r="G167" i="27" s="1"/>
  <c r="G248" i="27" s="1"/>
  <c r="G329" i="27" s="1"/>
  <c r="G410" i="27" s="1"/>
  <c r="F5" i="27"/>
  <c r="F86" i="27" s="1"/>
  <c r="F167" i="27" s="1"/>
  <c r="F248" i="27" s="1"/>
  <c r="F329" i="27" s="1"/>
  <c r="F410" i="27" s="1"/>
  <c r="E5" i="27"/>
  <c r="E86" i="27" s="1"/>
  <c r="E167" i="27" s="1"/>
  <c r="E248" i="27" s="1"/>
  <c r="E329" i="27" s="1"/>
  <c r="E410" i="27" s="1"/>
  <c r="D5" i="27"/>
  <c r="D86" i="27" s="1"/>
  <c r="D167" i="27" s="1"/>
  <c r="D248" i="27" s="1"/>
  <c r="D329" i="27" s="1"/>
  <c r="D410" i="27" s="1"/>
  <c r="G4" i="27"/>
  <c r="G85" i="27" s="1"/>
  <c r="G166" i="27" s="1"/>
  <c r="G247" i="27" s="1"/>
  <c r="G328" i="27" s="1"/>
  <c r="G409" i="27" s="1"/>
  <c r="F4" i="27"/>
  <c r="F85" i="27" s="1"/>
  <c r="F166" i="27" s="1"/>
  <c r="F247" i="27" s="1"/>
  <c r="F328" i="27" s="1"/>
  <c r="F409" i="27" s="1"/>
  <c r="E4" i="27"/>
  <c r="E85" i="27" s="1"/>
  <c r="E166" i="27" s="1"/>
  <c r="E247" i="27" s="1"/>
  <c r="E328" i="27" s="1"/>
  <c r="E409" i="27" s="1"/>
  <c r="D4" i="27"/>
  <c r="D85" i="27" s="1"/>
  <c r="D166" i="27" s="1"/>
  <c r="D247" i="27" s="1"/>
  <c r="D328" i="27" s="1"/>
  <c r="D409" i="27" s="1"/>
  <c r="G3" i="27"/>
  <c r="G84" i="27" s="1"/>
  <c r="G165" i="27" s="1"/>
  <c r="G246" i="27" s="1"/>
  <c r="G327" i="27" s="1"/>
  <c r="G408" i="27" s="1"/>
  <c r="F3" i="27"/>
  <c r="F84" i="27" s="1"/>
  <c r="F165" i="27" s="1"/>
  <c r="F246" i="27" s="1"/>
  <c r="F327" i="27" s="1"/>
  <c r="F408" i="27" s="1"/>
  <c r="E3" i="27"/>
  <c r="E84" i="27" s="1"/>
  <c r="E165" i="27" s="1"/>
  <c r="E246" i="27" s="1"/>
  <c r="E327" i="27" s="1"/>
  <c r="E408" i="27" s="1"/>
  <c r="D3" i="27"/>
  <c r="D84" i="27" s="1"/>
  <c r="D165" i="27" s="1"/>
  <c r="D246" i="27" s="1"/>
  <c r="D327" i="27" s="1"/>
  <c r="D408" i="27" s="1"/>
  <c r="G2" i="27"/>
  <c r="G83" i="27" s="1"/>
  <c r="G164" i="27" s="1"/>
  <c r="G245" i="27" s="1"/>
  <c r="G326" i="27" s="1"/>
  <c r="G407" i="27" s="1"/>
  <c r="F2" i="27"/>
  <c r="F83" i="27" s="1"/>
  <c r="F164" i="27" s="1"/>
  <c r="F245" i="27" s="1"/>
  <c r="F326" i="27" s="1"/>
  <c r="F407" i="27" s="1"/>
  <c r="E2" i="27"/>
  <c r="E83" i="27" s="1"/>
  <c r="E164" i="27" s="1"/>
  <c r="E245" i="27" s="1"/>
  <c r="E326" i="27" s="1"/>
  <c r="E407" i="27" s="1"/>
  <c r="D2" i="27"/>
  <c r="D83" i="27" s="1"/>
  <c r="D164" i="27" s="1"/>
  <c r="D245" i="27" s="1"/>
  <c r="D326" i="27" s="1"/>
  <c r="D407" i="27" s="1"/>
  <c r="A3" i="27"/>
  <c r="A84" i="27" s="1"/>
  <c r="A165" i="27" s="1"/>
  <c r="A246" i="27" s="1"/>
  <c r="A327" i="27" s="1"/>
  <c r="A408" i="27" s="1"/>
  <c r="A4" i="27"/>
  <c r="A85" i="27" s="1"/>
  <c r="A166" i="27" s="1"/>
  <c r="A247" i="27" s="1"/>
  <c r="A328" i="27" s="1"/>
  <c r="A409" i="27" s="1"/>
  <c r="A5" i="27"/>
  <c r="A86" i="27" s="1"/>
  <c r="A167" i="27" s="1"/>
  <c r="A248" i="27" s="1"/>
  <c r="A329" i="27" s="1"/>
  <c r="A410" i="27" s="1"/>
  <c r="A6" i="27"/>
  <c r="A87" i="27" s="1"/>
  <c r="A168" i="27" s="1"/>
  <c r="A249" i="27" s="1"/>
  <c r="A330" i="27" s="1"/>
  <c r="A411" i="27" s="1"/>
  <c r="A7" i="27"/>
  <c r="A88" i="27" s="1"/>
  <c r="A169" i="27" s="1"/>
  <c r="A250" i="27" s="1"/>
  <c r="A331" i="27" s="1"/>
  <c r="A412" i="27" s="1"/>
  <c r="A8" i="27"/>
  <c r="A89" i="27" s="1"/>
  <c r="A170" i="27" s="1"/>
  <c r="A251" i="27" s="1"/>
  <c r="A332" i="27" s="1"/>
  <c r="A413" i="27" s="1"/>
  <c r="A9" i="27"/>
  <c r="A90" i="27" s="1"/>
  <c r="A171" i="27" s="1"/>
  <c r="A252" i="27" s="1"/>
  <c r="A333" i="27" s="1"/>
  <c r="A414" i="27" s="1"/>
  <c r="A10" i="27"/>
  <c r="A91" i="27" s="1"/>
  <c r="A172" i="27" s="1"/>
  <c r="A253" i="27" s="1"/>
  <c r="A334" i="27" s="1"/>
  <c r="A415" i="27" s="1"/>
  <c r="A11" i="27"/>
  <c r="A92" i="27" s="1"/>
  <c r="A173" i="27" s="1"/>
  <c r="A254" i="27" s="1"/>
  <c r="A335" i="27" s="1"/>
  <c r="A416" i="27" s="1"/>
  <c r="A12" i="27"/>
  <c r="A93" i="27" s="1"/>
  <c r="A174" i="27" s="1"/>
  <c r="A255" i="27" s="1"/>
  <c r="A336" i="27" s="1"/>
  <c r="A417" i="27" s="1"/>
  <c r="A13" i="27"/>
  <c r="A94" i="27" s="1"/>
  <c r="A175" i="27" s="1"/>
  <c r="A256" i="27" s="1"/>
  <c r="A337" i="27" s="1"/>
  <c r="A418" i="27" s="1"/>
  <c r="A14" i="27"/>
  <c r="A95" i="27" s="1"/>
  <c r="A176" i="27" s="1"/>
  <c r="A257" i="27" s="1"/>
  <c r="A338" i="27" s="1"/>
  <c r="A419" i="27" s="1"/>
  <c r="A15" i="27"/>
  <c r="A96" i="27" s="1"/>
  <c r="A177" i="27" s="1"/>
  <c r="A258" i="27" s="1"/>
  <c r="A339" i="27" s="1"/>
  <c r="A420" i="27" s="1"/>
  <c r="A16" i="27"/>
  <c r="A97" i="27" s="1"/>
  <c r="A178" i="27" s="1"/>
  <c r="A259" i="27" s="1"/>
  <c r="A340" i="27" s="1"/>
  <c r="A421" i="27" s="1"/>
  <c r="A17" i="27"/>
  <c r="A98" i="27" s="1"/>
  <c r="A179" i="27" s="1"/>
  <c r="A260" i="27" s="1"/>
  <c r="A341" i="27" s="1"/>
  <c r="A422" i="27" s="1"/>
  <c r="A18" i="27"/>
  <c r="A99" i="27" s="1"/>
  <c r="A180" i="27" s="1"/>
  <c r="A261" i="27" s="1"/>
  <c r="A342" i="27" s="1"/>
  <c r="A423" i="27" s="1"/>
  <c r="A19" i="27"/>
  <c r="A100" i="27" s="1"/>
  <c r="A181" i="27" s="1"/>
  <c r="A262" i="27" s="1"/>
  <c r="A343" i="27" s="1"/>
  <c r="A424" i="27" s="1"/>
  <c r="A20" i="27"/>
  <c r="A101" i="27" s="1"/>
  <c r="A182" i="27" s="1"/>
  <c r="A263" i="27" s="1"/>
  <c r="A344" i="27" s="1"/>
  <c r="A425" i="27" s="1"/>
  <c r="A21" i="27"/>
  <c r="A102" i="27" s="1"/>
  <c r="A183" i="27" s="1"/>
  <c r="A264" i="27" s="1"/>
  <c r="A345" i="27" s="1"/>
  <c r="A426" i="27" s="1"/>
  <c r="A22" i="27"/>
  <c r="A103" i="27" s="1"/>
  <c r="A184" i="27" s="1"/>
  <c r="A265" i="27" s="1"/>
  <c r="A346" i="27" s="1"/>
  <c r="A427" i="27" s="1"/>
  <c r="A23" i="27"/>
  <c r="A104" i="27" s="1"/>
  <c r="A185" i="27" s="1"/>
  <c r="A266" i="27" s="1"/>
  <c r="A347" i="27" s="1"/>
  <c r="A428" i="27" s="1"/>
  <c r="A24" i="27"/>
  <c r="A105" i="27" s="1"/>
  <c r="A186" i="27" s="1"/>
  <c r="A267" i="27" s="1"/>
  <c r="A348" i="27" s="1"/>
  <c r="A429" i="27" s="1"/>
  <c r="A25" i="27"/>
  <c r="A106" i="27" s="1"/>
  <c r="A187" i="27" s="1"/>
  <c r="A268" i="27" s="1"/>
  <c r="A349" i="27" s="1"/>
  <c r="A430" i="27" s="1"/>
  <c r="A26" i="27"/>
  <c r="A107" i="27" s="1"/>
  <c r="A188" i="27" s="1"/>
  <c r="A269" i="27" s="1"/>
  <c r="A350" i="27" s="1"/>
  <c r="A431" i="27" s="1"/>
  <c r="A27" i="27"/>
  <c r="A108" i="27" s="1"/>
  <c r="A189" i="27" s="1"/>
  <c r="A270" i="27" s="1"/>
  <c r="A351" i="27" s="1"/>
  <c r="A432" i="27" s="1"/>
  <c r="A28" i="27"/>
  <c r="A109" i="27" s="1"/>
  <c r="A190" i="27" s="1"/>
  <c r="A271" i="27" s="1"/>
  <c r="A352" i="27" s="1"/>
  <c r="A433" i="27" s="1"/>
  <c r="A29" i="27"/>
  <c r="A110" i="27" s="1"/>
  <c r="A191" i="27" s="1"/>
  <c r="A272" i="27" s="1"/>
  <c r="A353" i="27" s="1"/>
  <c r="A434" i="27" s="1"/>
  <c r="A30" i="27"/>
  <c r="A111" i="27" s="1"/>
  <c r="A192" i="27" s="1"/>
  <c r="A273" i="27" s="1"/>
  <c r="A354" i="27" s="1"/>
  <c r="A435" i="27" s="1"/>
  <c r="A31" i="27"/>
  <c r="A112" i="27" s="1"/>
  <c r="A193" i="27" s="1"/>
  <c r="A274" i="27" s="1"/>
  <c r="A355" i="27" s="1"/>
  <c r="A436" i="27" s="1"/>
  <c r="A32" i="27"/>
  <c r="A113" i="27" s="1"/>
  <c r="A194" i="27" s="1"/>
  <c r="A275" i="27" s="1"/>
  <c r="A356" i="27" s="1"/>
  <c r="A437" i="27" s="1"/>
  <c r="A33" i="27"/>
  <c r="A114" i="27" s="1"/>
  <c r="A195" i="27" s="1"/>
  <c r="A276" i="27" s="1"/>
  <c r="A357" i="27" s="1"/>
  <c r="A438" i="27" s="1"/>
  <c r="A34" i="27"/>
  <c r="A115" i="27" s="1"/>
  <c r="A196" i="27" s="1"/>
  <c r="A277" i="27" s="1"/>
  <c r="A358" i="27" s="1"/>
  <c r="A439" i="27" s="1"/>
  <c r="A35" i="27"/>
  <c r="A116" i="27" s="1"/>
  <c r="A197" i="27" s="1"/>
  <c r="A278" i="27" s="1"/>
  <c r="A359" i="27" s="1"/>
  <c r="A440" i="27" s="1"/>
  <c r="A36" i="27"/>
  <c r="A117" i="27" s="1"/>
  <c r="A198" i="27" s="1"/>
  <c r="A279" i="27" s="1"/>
  <c r="A360" i="27" s="1"/>
  <c r="A441" i="27" s="1"/>
  <c r="A37" i="27"/>
  <c r="A118" i="27" s="1"/>
  <c r="A199" i="27" s="1"/>
  <c r="A280" i="27" s="1"/>
  <c r="A361" i="27" s="1"/>
  <c r="A442" i="27" s="1"/>
  <c r="A38" i="27"/>
  <c r="A119" i="27" s="1"/>
  <c r="A200" i="27" s="1"/>
  <c r="A281" i="27" s="1"/>
  <c r="A362" i="27" s="1"/>
  <c r="A443" i="27" s="1"/>
  <c r="A39" i="27"/>
  <c r="A120" i="27" s="1"/>
  <c r="A201" i="27" s="1"/>
  <c r="A282" i="27" s="1"/>
  <c r="A363" i="27" s="1"/>
  <c r="A444" i="27" s="1"/>
  <c r="A40" i="27"/>
  <c r="A121" i="27" s="1"/>
  <c r="A202" i="27" s="1"/>
  <c r="A283" i="27" s="1"/>
  <c r="A364" i="27" s="1"/>
  <c r="A445" i="27" s="1"/>
  <c r="A41" i="27"/>
  <c r="A122" i="27" s="1"/>
  <c r="A203" i="27" s="1"/>
  <c r="A284" i="27" s="1"/>
  <c r="A365" i="27" s="1"/>
  <c r="A446" i="27" s="1"/>
  <c r="A42" i="27"/>
  <c r="A123" i="27" s="1"/>
  <c r="A204" i="27" s="1"/>
  <c r="A285" i="27" s="1"/>
  <c r="A366" i="27" s="1"/>
  <c r="A447" i="27" s="1"/>
  <c r="A43" i="27"/>
  <c r="A124" i="27" s="1"/>
  <c r="A205" i="27" s="1"/>
  <c r="A286" i="27" s="1"/>
  <c r="A367" i="27" s="1"/>
  <c r="A448" i="27" s="1"/>
  <c r="A44" i="27"/>
  <c r="A125" i="27" s="1"/>
  <c r="A206" i="27" s="1"/>
  <c r="A287" i="27" s="1"/>
  <c r="A368" i="27" s="1"/>
  <c r="A449" i="27" s="1"/>
  <c r="A45" i="27"/>
  <c r="A126" i="27" s="1"/>
  <c r="A207" i="27" s="1"/>
  <c r="A288" i="27" s="1"/>
  <c r="A369" i="27" s="1"/>
  <c r="A450" i="27" s="1"/>
  <c r="A46" i="27"/>
  <c r="A127" i="27" s="1"/>
  <c r="A208" i="27" s="1"/>
  <c r="A289" i="27" s="1"/>
  <c r="A370" i="27" s="1"/>
  <c r="A451" i="27" s="1"/>
  <c r="A47" i="27"/>
  <c r="A128" i="27" s="1"/>
  <c r="A209" i="27" s="1"/>
  <c r="A290" i="27" s="1"/>
  <c r="A371" i="27" s="1"/>
  <c r="A452" i="27" s="1"/>
  <c r="A48" i="27"/>
  <c r="A129" i="27" s="1"/>
  <c r="A210" i="27" s="1"/>
  <c r="A291" i="27" s="1"/>
  <c r="A372" i="27" s="1"/>
  <c r="A453" i="27" s="1"/>
  <c r="A49" i="27"/>
  <c r="A130" i="27" s="1"/>
  <c r="A211" i="27" s="1"/>
  <c r="A292" i="27" s="1"/>
  <c r="A373" i="27" s="1"/>
  <c r="A454" i="27" s="1"/>
  <c r="A50" i="27"/>
  <c r="A131" i="27" s="1"/>
  <c r="A212" i="27" s="1"/>
  <c r="A293" i="27" s="1"/>
  <c r="A374" i="27" s="1"/>
  <c r="A455" i="27" s="1"/>
  <c r="A51" i="27"/>
  <c r="A132" i="27" s="1"/>
  <c r="A213" i="27" s="1"/>
  <c r="A294" i="27" s="1"/>
  <c r="A375" i="27" s="1"/>
  <c r="A456" i="27" s="1"/>
  <c r="A52" i="27"/>
  <c r="A133" i="27" s="1"/>
  <c r="A214" i="27" s="1"/>
  <c r="A295" i="27" s="1"/>
  <c r="A376" i="27" s="1"/>
  <c r="A457" i="27" s="1"/>
  <c r="A53" i="27"/>
  <c r="A134" i="27" s="1"/>
  <c r="A215" i="27" s="1"/>
  <c r="A296" i="27" s="1"/>
  <c r="A377" i="27" s="1"/>
  <c r="A458" i="27" s="1"/>
  <c r="A54" i="27"/>
  <c r="A135" i="27" s="1"/>
  <c r="A216" i="27" s="1"/>
  <c r="A297" i="27" s="1"/>
  <c r="A378" i="27" s="1"/>
  <c r="A459" i="27" s="1"/>
  <c r="A55" i="27"/>
  <c r="A136" i="27" s="1"/>
  <c r="A217" i="27" s="1"/>
  <c r="A298" i="27" s="1"/>
  <c r="A379" i="27" s="1"/>
  <c r="A460" i="27" s="1"/>
  <c r="A56" i="27"/>
  <c r="A137" i="27" s="1"/>
  <c r="A218" i="27" s="1"/>
  <c r="A299" i="27" s="1"/>
  <c r="A380" i="27" s="1"/>
  <c r="A461" i="27" s="1"/>
  <c r="A57" i="27"/>
  <c r="A138" i="27" s="1"/>
  <c r="A219" i="27" s="1"/>
  <c r="A300" i="27" s="1"/>
  <c r="A381" i="27" s="1"/>
  <c r="A462" i="27" s="1"/>
  <c r="A58" i="27"/>
  <c r="A139" i="27" s="1"/>
  <c r="A220" i="27" s="1"/>
  <c r="A301" i="27" s="1"/>
  <c r="A382" i="27" s="1"/>
  <c r="A463" i="27" s="1"/>
  <c r="A59" i="27"/>
  <c r="A140" i="27" s="1"/>
  <c r="A221" i="27" s="1"/>
  <c r="A302" i="27" s="1"/>
  <c r="A383" i="27" s="1"/>
  <c r="A464" i="27" s="1"/>
  <c r="A60" i="27"/>
  <c r="A141" i="27" s="1"/>
  <c r="A222" i="27" s="1"/>
  <c r="A303" i="27" s="1"/>
  <c r="A384" i="27" s="1"/>
  <c r="A465" i="27" s="1"/>
  <c r="A61" i="27"/>
  <c r="A142" i="27" s="1"/>
  <c r="A223" i="27" s="1"/>
  <c r="A304" i="27" s="1"/>
  <c r="A385" i="27" s="1"/>
  <c r="A466" i="27" s="1"/>
  <c r="A62" i="27"/>
  <c r="A143" i="27" s="1"/>
  <c r="A224" i="27" s="1"/>
  <c r="A305" i="27" s="1"/>
  <c r="A386" i="27" s="1"/>
  <c r="A467" i="27" s="1"/>
  <c r="A63" i="27"/>
  <c r="A144" i="27" s="1"/>
  <c r="A225" i="27" s="1"/>
  <c r="A306" i="27" s="1"/>
  <c r="A387" i="27" s="1"/>
  <c r="A468" i="27" s="1"/>
  <c r="A64" i="27"/>
  <c r="A145" i="27" s="1"/>
  <c r="A226" i="27" s="1"/>
  <c r="A307" i="27" s="1"/>
  <c r="A388" i="27" s="1"/>
  <c r="A469" i="27" s="1"/>
  <c r="A65" i="27"/>
  <c r="A146" i="27" s="1"/>
  <c r="A227" i="27" s="1"/>
  <c r="A308" i="27" s="1"/>
  <c r="A389" i="27" s="1"/>
  <c r="A470" i="27" s="1"/>
  <c r="A66" i="27"/>
  <c r="A147" i="27" s="1"/>
  <c r="A228" i="27" s="1"/>
  <c r="A309" i="27" s="1"/>
  <c r="A390" i="27" s="1"/>
  <c r="A471" i="27" s="1"/>
  <c r="A67" i="27"/>
  <c r="A148" i="27" s="1"/>
  <c r="A229" i="27" s="1"/>
  <c r="A310" i="27" s="1"/>
  <c r="A391" i="27" s="1"/>
  <c r="A472" i="27" s="1"/>
  <c r="A68" i="27"/>
  <c r="A149" i="27" s="1"/>
  <c r="A230" i="27" s="1"/>
  <c r="A311" i="27" s="1"/>
  <c r="A392" i="27" s="1"/>
  <c r="A473" i="27" s="1"/>
  <c r="A69" i="27"/>
  <c r="A150" i="27" s="1"/>
  <c r="A231" i="27" s="1"/>
  <c r="A312" i="27" s="1"/>
  <c r="A393" i="27" s="1"/>
  <c r="A474" i="27" s="1"/>
  <c r="A70" i="27"/>
  <c r="A151" i="27" s="1"/>
  <c r="A232" i="27" s="1"/>
  <c r="A313" i="27" s="1"/>
  <c r="A394" i="27" s="1"/>
  <c r="A475" i="27" s="1"/>
  <c r="A71" i="27"/>
  <c r="A152" i="27" s="1"/>
  <c r="A233" i="27" s="1"/>
  <c r="A314" i="27" s="1"/>
  <c r="A395" i="27" s="1"/>
  <c r="A476" i="27" s="1"/>
  <c r="A72" i="27"/>
  <c r="A153" i="27" s="1"/>
  <c r="A234" i="27" s="1"/>
  <c r="A315" i="27" s="1"/>
  <c r="A396" i="27" s="1"/>
  <c r="A477" i="27" s="1"/>
  <c r="A73" i="27"/>
  <c r="A154" i="27" s="1"/>
  <c r="A235" i="27" s="1"/>
  <c r="A316" i="27" s="1"/>
  <c r="A397" i="27" s="1"/>
  <c r="A478" i="27" s="1"/>
  <c r="A74" i="27"/>
  <c r="A155" i="27" s="1"/>
  <c r="A236" i="27" s="1"/>
  <c r="A317" i="27" s="1"/>
  <c r="A398" i="27" s="1"/>
  <c r="A479" i="27" s="1"/>
  <c r="A75" i="27"/>
  <c r="A156" i="27" s="1"/>
  <c r="A237" i="27" s="1"/>
  <c r="A318" i="27" s="1"/>
  <c r="A399" i="27" s="1"/>
  <c r="A480" i="27" s="1"/>
  <c r="A76" i="27"/>
  <c r="A157" i="27" s="1"/>
  <c r="A238" i="27" s="1"/>
  <c r="A319" i="27" s="1"/>
  <c r="A400" i="27" s="1"/>
  <c r="A481" i="27" s="1"/>
  <c r="A77" i="27"/>
  <c r="A158" i="27" s="1"/>
  <c r="A239" i="27" s="1"/>
  <c r="A320" i="27" s="1"/>
  <c r="A401" i="27" s="1"/>
  <c r="A482" i="27" s="1"/>
  <c r="A78" i="27"/>
  <c r="A159" i="27" s="1"/>
  <c r="A240" i="27" s="1"/>
  <c r="A321" i="27" s="1"/>
  <c r="A402" i="27" s="1"/>
  <c r="A483" i="27" s="1"/>
  <c r="A79" i="27"/>
  <c r="A160" i="27" s="1"/>
  <c r="A241" i="27" s="1"/>
  <c r="A322" i="27" s="1"/>
  <c r="A403" i="27" s="1"/>
  <c r="A484" i="27" s="1"/>
  <c r="A80" i="27"/>
  <c r="A161" i="27" s="1"/>
  <c r="A242" i="27" s="1"/>
  <c r="A323" i="27" s="1"/>
  <c r="A404" i="27" s="1"/>
  <c r="A485" i="27" s="1"/>
  <c r="A81" i="27"/>
  <c r="A162" i="27" s="1"/>
  <c r="A243" i="27" s="1"/>
  <c r="A324" i="27" s="1"/>
  <c r="A405" i="27" s="1"/>
  <c r="A486" i="27" s="1"/>
  <c r="A82" i="27"/>
  <c r="A163" i="27" s="1"/>
  <c r="A244" i="27" s="1"/>
  <c r="A325" i="27" s="1"/>
  <c r="A406" i="27" s="1"/>
  <c r="A487" i="27" s="1"/>
  <c r="A2" i="27"/>
  <c r="A83" i="27" s="1"/>
  <c r="A164" i="27" s="1"/>
  <c r="A245" i="27" s="1"/>
  <c r="A326" i="27" s="1"/>
  <c r="A407" i="27" s="1"/>
  <c r="S67" i="7"/>
  <c r="T67" i="7"/>
  <c r="AI67" i="7"/>
  <c r="AD40" i="7"/>
  <c r="AC40" i="7"/>
  <c r="AB40" i="7"/>
  <c r="AA40" i="7"/>
  <c r="AD39" i="7"/>
  <c r="AC39" i="7"/>
  <c r="AB39" i="7"/>
  <c r="AA39" i="7"/>
  <c r="AD38" i="7"/>
  <c r="AC38" i="7"/>
  <c r="AB38" i="7"/>
  <c r="AA38" i="7"/>
  <c r="AD37" i="7"/>
  <c r="AC37" i="7"/>
  <c r="AB37" i="7"/>
  <c r="AA37" i="7"/>
  <c r="AD36" i="7"/>
  <c r="AC36" i="7"/>
  <c r="AB36" i="7"/>
  <c r="AA36" i="7"/>
  <c r="AD35" i="7"/>
  <c r="AC35" i="7"/>
  <c r="AB35" i="7"/>
  <c r="AA35" i="7"/>
  <c r="AD34" i="7"/>
  <c r="AC34" i="7"/>
  <c r="AB34" i="7"/>
  <c r="AA34" i="7"/>
  <c r="AD33" i="7"/>
  <c r="AC33" i="7"/>
  <c r="AB33" i="7"/>
  <c r="AA33" i="7"/>
  <c r="Z66" i="7"/>
  <c r="AA3" i="7"/>
  <c r="AA4" i="7"/>
  <c r="Z4" i="7" s="1"/>
  <c r="AA5" i="7"/>
  <c r="Z5" i="7" s="1"/>
  <c r="AA6" i="7"/>
  <c r="Z6" i="7" s="1"/>
  <c r="AA7" i="7"/>
  <c r="Z7" i="7" s="1"/>
  <c r="AA8" i="7"/>
  <c r="Z8" i="7" s="1"/>
  <c r="AA9" i="7"/>
  <c r="Z9" i="7" s="1"/>
  <c r="AA10" i="7"/>
  <c r="Z10" i="7" s="1"/>
  <c r="AA11" i="7"/>
  <c r="Z11" i="7" s="1"/>
  <c r="AA12" i="7"/>
  <c r="Z12" i="7" s="1"/>
  <c r="AA13" i="7"/>
  <c r="Z13" i="7" s="1"/>
  <c r="AA14" i="7"/>
  <c r="Z14" i="7" s="1"/>
  <c r="AA15" i="7"/>
  <c r="Z15" i="7" s="1"/>
  <c r="AA16" i="7"/>
  <c r="Z16" i="7" s="1"/>
  <c r="AA17" i="7"/>
  <c r="Z17" i="7" s="1"/>
  <c r="AA18" i="7"/>
  <c r="Z18" i="7" s="1"/>
  <c r="AA19" i="7"/>
  <c r="Z19" i="7" s="1"/>
  <c r="AA20" i="7"/>
  <c r="Z20" i="7" s="1"/>
  <c r="AA21" i="7"/>
  <c r="Z21" i="7" s="1"/>
  <c r="AA22" i="7"/>
  <c r="Z22" i="7" s="1"/>
  <c r="AA23" i="7"/>
  <c r="Z23" i="7" s="1"/>
  <c r="AA24" i="7"/>
  <c r="Z24" i="7" s="1"/>
  <c r="AA25" i="7"/>
  <c r="Z25" i="7" s="1"/>
  <c r="AA26" i="7"/>
  <c r="Z26" i="7" s="1"/>
  <c r="AA27" i="7"/>
  <c r="Z27" i="7" s="1"/>
  <c r="AA28" i="7"/>
  <c r="Z28" i="7" s="1"/>
  <c r="AA29" i="7"/>
  <c r="Z29" i="7" s="1"/>
  <c r="AA30" i="7"/>
  <c r="Z30" i="7" s="1"/>
  <c r="AA31" i="7"/>
  <c r="Z31" i="7" s="1"/>
  <c r="AA32" i="7"/>
  <c r="Z32" i="7" s="1"/>
  <c r="AA41" i="7"/>
  <c r="Z41" i="7" s="1"/>
  <c r="AA42" i="7"/>
  <c r="Z42" i="7" s="1"/>
  <c r="AA43" i="7"/>
  <c r="Z43" i="7" s="1"/>
  <c r="AA44" i="7"/>
  <c r="Z44" i="7" s="1"/>
  <c r="AA45" i="7"/>
  <c r="Z45" i="7" s="1"/>
  <c r="AA46" i="7"/>
  <c r="Z46" i="7" s="1"/>
  <c r="AA47" i="7"/>
  <c r="Z47" i="7" s="1"/>
  <c r="AA48" i="7"/>
  <c r="Z48" i="7" s="1"/>
  <c r="AA49" i="7"/>
  <c r="Z49" i="7" s="1"/>
  <c r="AA50" i="7"/>
  <c r="Z50" i="7" s="1"/>
  <c r="AA51" i="7"/>
  <c r="Z51" i="7" s="1"/>
  <c r="AA52" i="7"/>
  <c r="Z52" i="7" s="1"/>
  <c r="AA53" i="7"/>
  <c r="Z53" i="7" s="1"/>
  <c r="AA54" i="7"/>
  <c r="Z54" i="7" s="1"/>
  <c r="AA55" i="7"/>
  <c r="Z55" i="7" s="1"/>
  <c r="AA56" i="7"/>
  <c r="Z56" i="7" s="1"/>
  <c r="AA57" i="7"/>
  <c r="Z57" i="7" s="1"/>
  <c r="AA58" i="7"/>
  <c r="Z58" i="7" s="1"/>
  <c r="AA59" i="7"/>
  <c r="Z59" i="7" s="1"/>
  <c r="AA60" i="7"/>
  <c r="Z60" i="7" s="1"/>
  <c r="AA61" i="7"/>
  <c r="Z61" i="7" s="1"/>
  <c r="AA62" i="7"/>
  <c r="Z62" i="7" s="1"/>
  <c r="AA63" i="7"/>
  <c r="Z63" i="7" s="1"/>
  <c r="AA64" i="7"/>
  <c r="Z64" i="7" s="1"/>
  <c r="AA65" i="7"/>
  <c r="Z65" i="7" s="1"/>
  <c r="AA68" i="7"/>
  <c r="Z68" i="7" s="1"/>
  <c r="AA69" i="7"/>
  <c r="Z69" i="7" s="1"/>
  <c r="AA70" i="7"/>
  <c r="Z70" i="7" s="1"/>
  <c r="AA71" i="7"/>
  <c r="Z71" i="7" s="1"/>
  <c r="AA72" i="7"/>
  <c r="Z72" i="7" s="1"/>
  <c r="AA73" i="7"/>
  <c r="Z73" i="7" s="1"/>
  <c r="AA74" i="7"/>
  <c r="Z74" i="7" s="1"/>
  <c r="AA75" i="7"/>
  <c r="Z75" i="7" s="1"/>
  <c r="AA76" i="7"/>
  <c r="Z76" i="7" s="1"/>
  <c r="AA77" i="7"/>
  <c r="Z77" i="7" s="1"/>
  <c r="AA78" i="7"/>
  <c r="Z78" i="7" s="1"/>
  <c r="AA79" i="7"/>
  <c r="Z79" i="7" s="1"/>
  <c r="AA80" i="7"/>
  <c r="Z80" i="7" s="1"/>
  <c r="AA81" i="7"/>
  <c r="Z81" i="7" s="1"/>
  <c r="AA82" i="7"/>
  <c r="Z82" i="7" s="1"/>
  <c r="AA83" i="7"/>
  <c r="Z83" i="7" s="1"/>
  <c r="AA84" i="7"/>
  <c r="Z84" i="7" s="1"/>
  <c r="Y32" i="7"/>
  <c r="Y33" i="7"/>
  <c r="Y34" i="7"/>
  <c r="Y35" i="7"/>
  <c r="Y36" i="7"/>
  <c r="Y37" i="7"/>
  <c r="Y38" i="7"/>
  <c r="Y39" i="7"/>
  <c r="Y40" i="7"/>
  <c r="Z33" i="7" l="1"/>
  <c r="Z35" i="7"/>
  <c r="Z37" i="7"/>
  <c r="Z34" i="7"/>
  <c r="Z36" i="7"/>
  <c r="Z38" i="7"/>
  <c r="Z40" i="7"/>
  <c r="Z39" i="7"/>
  <c r="U80" i="7"/>
  <c r="U79" i="7"/>
  <c r="U78" i="7"/>
  <c r="U77" i="7"/>
  <c r="U71" i="7"/>
  <c r="U70" i="7"/>
  <c r="U69" i="7"/>
  <c r="U68" i="7"/>
  <c r="U62" i="7"/>
  <c r="U61" i="7"/>
  <c r="U60" i="7"/>
  <c r="U59" i="7"/>
  <c r="U54" i="7"/>
  <c r="E52" i="27" s="1"/>
  <c r="E133" i="27" s="1"/>
  <c r="E214" i="27" s="1"/>
  <c r="E295" i="27" s="1"/>
  <c r="E376" i="27" s="1"/>
  <c r="E457" i="27" s="1"/>
  <c r="U53" i="7"/>
  <c r="E51" i="27" s="1"/>
  <c r="E132" i="27" s="1"/>
  <c r="E213" i="27" s="1"/>
  <c r="E294" i="27" s="1"/>
  <c r="E375" i="27" s="1"/>
  <c r="E456" i="27" s="1"/>
  <c r="U52" i="7"/>
  <c r="E50" i="27" s="1"/>
  <c r="E131" i="27" s="1"/>
  <c r="E212" i="27" s="1"/>
  <c r="E293" i="27" s="1"/>
  <c r="E374" i="27" s="1"/>
  <c r="E455" i="27" s="1"/>
  <c r="U51" i="7"/>
  <c r="E49" i="27" s="1"/>
  <c r="E130" i="27" s="1"/>
  <c r="E211" i="27" s="1"/>
  <c r="E292" i="27" s="1"/>
  <c r="E373" i="27" s="1"/>
  <c r="E454" i="27" s="1"/>
  <c r="U44" i="7"/>
  <c r="U43" i="7"/>
  <c r="U42" i="7"/>
  <c r="U41" i="7"/>
  <c r="U35" i="7"/>
  <c r="U34" i="7"/>
  <c r="U33" i="7"/>
  <c r="U32" i="7"/>
  <c r="U25" i="7"/>
  <c r="U24" i="7"/>
  <c r="U23" i="7"/>
  <c r="U19" i="7"/>
  <c r="U18" i="7"/>
  <c r="U17" i="7"/>
  <c r="U16" i="7"/>
  <c r="U15" i="7"/>
  <c r="U14" i="7"/>
  <c r="U13" i="7"/>
  <c r="U8" i="7"/>
  <c r="U7" i="7"/>
  <c r="U6" i="7"/>
  <c r="U5" i="7"/>
  <c r="U4" i="7"/>
  <c r="U3" i="7"/>
  <c r="V77" i="7" l="1"/>
  <c r="V78" i="7"/>
  <c r="V79" i="7"/>
  <c r="V80" i="7"/>
  <c r="W36" i="7"/>
  <c r="V36" i="7" s="1"/>
  <c r="W37" i="7"/>
  <c r="V37" i="7" s="1"/>
  <c r="W38" i="7"/>
  <c r="V38" i="7" s="1"/>
  <c r="W39" i="7"/>
  <c r="V39" i="7" s="1"/>
  <c r="W40" i="7"/>
  <c r="V40" i="7" s="1"/>
  <c r="W45" i="7"/>
  <c r="V45" i="7" s="1"/>
  <c r="W46" i="7"/>
  <c r="V46" i="7" s="1"/>
  <c r="W47" i="7"/>
  <c r="V47" i="7" s="1"/>
  <c r="W48" i="7"/>
  <c r="V48" i="7" s="1"/>
  <c r="W49" i="7"/>
  <c r="V49" i="7" s="1"/>
  <c r="W50" i="7"/>
  <c r="V50" i="7" s="1"/>
  <c r="W55" i="7"/>
  <c r="V55" i="7" s="1"/>
  <c r="W56" i="7"/>
  <c r="V56" i="7" s="1"/>
  <c r="W57" i="7"/>
  <c r="V57" i="7" s="1"/>
  <c r="W58" i="7"/>
  <c r="V58" i="7" s="1"/>
  <c r="W63" i="7"/>
  <c r="V63" i="7" s="1"/>
  <c r="W64" i="7"/>
  <c r="V64" i="7" s="1"/>
  <c r="W65" i="7"/>
  <c r="V65" i="7" s="1"/>
  <c r="W66" i="7"/>
  <c r="V66" i="7" s="1"/>
  <c r="V33" i="7"/>
  <c r="V34" i="7"/>
  <c r="V35" i="7"/>
  <c r="V41" i="7"/>
  <c r="V42" i="7"/>
  <c r="V43" i="7"/>
  <c r="V44" i="7"/>
  <c r="V51" i="7"/>
  <c r="V52" i="7"/>
  <c r="V53" i="7"/>
  <c r="V54" i="7"/>
  <c r="V59" i="7"/>
  <c r="V60" i="7"/>
  <c r="V61" i="7"/>
  <c r="V62" i="7"/>
  <c r="V5" i="7"/>
  <c r="V6" i="7"/>
  <c r="V7" i="7"/>
  <c r="V8" i="7"/>
  <c r="V13" i="7"/>
  <c r="V14" i="7"/>
  <c r="V15" i="7"/>
  <c r="V16" i="7"/>
  <c r="V17" i="7"/>
  <c r="V18" i="7"/>
  <c r="V19" i="7"/>
  <c r="V23" i="7"/>
  <c r="V24" i="7"/>
  <c r="V25" i="7"/>
  <c r="AH66" i="7"/>
  <c r="AG66" i="7"/>
  <c r="AF66" i="7"/>
  <c r="AE66" i="7"/>
  <c r="Y66" i="7"/>
  <c r="X66" i="7"/>
  <c r="T66" i="7"/>
  <c r="S66" i="7"/>
  <c r="AH65" i="7"/>
  <c r="AG65" i="7"/>
  <c r="AF65" i="7"/>
  <c r="AE65" i="7"/>
  <c r="Y65" i="7"/>
  <c r="X65" i="7"/>
  <c r="T65" i="7"/>
  <c r="S65" i="7"/>
  <c r="AH64" i="7"/>
  <c r="AG64" i="7"/>
  <c r="AF64" i="7"/>
  <c r="AE64" i="7"/>
  <c r="Y64" i="7"/>
  <c r="X64" i="7"/>
  <c r="T64" i="7"/>
  <c r="S64" i="7"/>
  <c r="AH63" i="7"/>
  <c r="AG63" i="7"/>
  <c r="AF63" i="7"/>
  <c r="AE63" i="7"/>
  <c r="Y63" i="7"/>
  <c r="X63" i="7"/>
  <c r="T63" i="7"/>
  <c r="S63" i="7"/>
  <c r="AH62" i="7"/>
  <c r="AG62" i="7"/>
  <c r="AF62" i="7"/>
  <c r="AE62" i="7"/>
  <c r="Y62" i="7"/>
  <c r="X62" i="7"/>
  <c r="T62" i="7"/>
  <c r="S62" i="7"/>
  <c r="AH61" i="7"/>
  <c r="AG61" i="7"/>
  <c r="AF61" i="7"/>
  <c r="AE61" i="7"/>
  <c r="Y61" i="7"/>
  <c r="X61" i="7"/>
  <c r="T61" i="7"/>
  <c r="S61" i="7"/>
  <c r="AH60" i="7"/>
  <c r="AG60" i="7"/>
  <c r="AF60" i="7"/>
  <c r="AE60" i="7"/>
  <c r="Y60" i="7"/>
  <c r="X60" i="7"/>
  <c r="T60" i="7"/>
  <c r="S60" i="7"/>
  <c r="AH59" i="7"/>
  <c r="AG59" i="7"/>
  <c r="AF59" i="7"/>
  <c r="AE59" i="7"/>
  <c r="Y59" i="7"/>
  <c r="X59" i="7"/>
  <c r="T59" i="7"/>
  <c r="S59" i="7"/>
  <c r="AI62" i="7" l="1"/>
  <c r="AI60" i="7"/>
  <c r="AI64" i="7"/>
  <c r="AI59" i="7"/>
  <c r="AI63" i="7"/>
  <c r="AI61" i="7"/>
  <c r="AI65" i="7"/>
  <c r="AI66" i="7"/>
  <c r="AH11" i="7" l="1"/>
  <c r="AH10" i="7"/>
  <c r="AH9" i="7"/>
  <c r="AH8" i="7"/>
  <c r="AH7" i="7"/>
  <c r="AH6" i="7"/>
  <c r="AH5" i="7"/>
  <c r="AH4" i="7"/>
  <c r="AH50" i="7"/>
  <c r="AH49" i="7"/>
  <c r="AH48" i="7"/>
  <c r="AH47" i="7"/>
  <c r="AH46" i="7"/>
  <c r="AH45" i="7"/>
  <c r="AH44" i="7"/>
  <c r="AH43" i="7"/>
  <c r="AH42" i="7"/>
  <c r="AH41" i="7"/>
  <c r="AH12" i="7"/>
  <c r="W11" i="7" l="1"/>
  <c r="V11" i="7" s="1"/>
  <c r="W10" i="7"/>
  <c r="V10" i="7" s="1"/>
  <c r="W9" i="7"/>
  <c r="V9" i="7" s="1"/>
  <c r="W22" i="7"/>
  <c r="V22" i="7" s="1"/>
  <c r="W21" i="7"/>
  <c r="V21" i="7" s="1"/>
  <c r="W20" i="7"/>
  <c r="V20" i="7" s="1"/>
  <c r="W31" i="7"/>
  <c r="V31" i="7" s="1"/>
  <c r="W30" i="7"/>
  <c r="V30" i="7" s="1"/>
  <c r="W29" i="7"/>
  <c r="V29" i="7" s="1"/>
  <c r="W28" i="7"/>
  <c r="V28" i="7" s="1"/>
  <c r="W27" i="7"/>
  <c r="V27" i="7" s="1"/>
  <c r="W26" i="7"/>
  <c r="V26" i="7" s="1"/>
  <c r="W76" i="7"/>
  <c r="V76" i="7" s="1"/>
  <c r="W75" i="7"/>
  <c r="V75" i="7" s="1"/>
  <c r="W74" i="7"/>
  <c r="V74" i="7" s="1"/>
  <c r="W73" i="7"/>
  <c r="V73" i="7" s="1"/>
  <c r="W72" i="7"/>
  <c r="V72" i="7" s="1"/>
  <c r="W80" i="7"/>
  <c r="W79" i="7"/>
  <c r="W78" i="7"/>
  <c r="W77" i="7"/>
  <c r="W84" i="7"/>
  <c r="V84" i="7" s="1"/>
  <c r="W83" i="7"/>
  <c r="V83" i="7" s="1"/>
  <c r="W82" i="7"/>
  <c r="V82" i="7" s="1"/>
  <c r="W81" i="7"/>
  <c r="V81" i="7" s="1"/>
  <c r="W12" i="7"/>
  <c r="V12" i="7" s="1"/>
  <c r="V4" i="7"/>
  <c r="V71" i="7"/>
  <c r="V70" i="7"/>
  <c r="V69" i="7"/>
  <c r="V68" i="7"/>
  <c r="V32" i="7"/>
  <c r="X12" i="7"/>
  <c r="X11" i="7"/>
  <c r="X10" i="7"/>
  <c r="X9" i="7"/>
  <c r="X8" i="7"/>
  <c r="X7" i="7"/>
  <c r="X6" i="7"/>
  <c r="X5" i="7"/>
  <c r="X4" i="7"/>
  <c r="X50" i="7"/>
  <c r="X49" i="7"/>
  <c r="X48" i="7"/>
  <c r="X47" i="7"/>
  <c r="X46" i="7"/>
  <c r="X45" i="7"/>
  <c r="X44" i="7"/>
  <c r="X43" i="7"/>
  <c r="X42" i="7"/>
  <c r="X41" i="7"/>
  <c r="X22" i="7"/>
  <c r="X21" i="7"/>
  <c r="X20" i="7"/>
  <c r="X19" i="7"/>
  <c r="X18" i="7"/>
  <c r="X17" i="7"/>
  <c r="X16" i="7"/>
  <c r="X15" i="7"/>
  <c r="X14" i="7"/>
  <c r="X13" i="7"/>
  <c r="X31" i="7"/>
  <c r="X30" i="7"/>
  <c r="X29" i="7"/>
  <c r="X28" i="7"/>
  <c r="X27" i="7"/>
  <c r="X26" i="7"/>
  <c r="X25" i="7"/>
  <c r="X24" i="7"/>
  <c r="X23" i="7"/>
  <c r="X76" i="7"/>
  <c r="X75" i="7"/>
  <c r="X74" i="7"/>
  <c r="X73" i="7"/>
  <c r="X72" i="7"/>
  <c r="X71" i="7"/>
  <c r="X70" i="7"/>
  <c r="X69" i="7"/>
  <c r="X68" i="7"/>
  <c r="X40" i="7"/>
  <c r="X39" i="7"/>
  <c r="X38" i="7"/>
  <c r="X37" i="7"/>
  <c r="X36" i="7"/>
  <c r="X35" i="7"/>
  <c r="X34" i="7"/>
  <c r="X33" i="7"/>
  <c r="X32" i="7"/>
  <c r="X80" i="7"/>
  <c r="X79" i="7"/>
  <c r="X78" i="7"/>
  <c r="X77" i="7"/>
  <c r="X84" i="7"/>
  <c r="X83" i="7"/>
  <c r="X82" i="7"/>
  <c r="X81" i="7"/>
  <c r="X58" i="7"/>
  <c r="X57" i="7"/>
  <c r="X56" i="7"/>
  <c r="X55" i="7"/>
  <c r="X54" i="7"/>
  <c r="X53" i="7"/>
  <c r="X52" i="7"/>
  <c r="X51" i="7"/>
  <c r="AG12" i="7"/>
  <c r="AF12" i="7"/>
  <c r="AE12" i="7"/>
  <c r="AD12" i="7"/>
  <c r="AC12" i="7"/>
  <c r="AB12" i="7"/>
  <c r="Y12" i="7"/>
  <c r="T12" i="7"/>
  <c r="S12" i="7"/>
  <c r="AG11" i="7"/>
  <c r="AF11" i="7"/>
  <c r="AE11" i="7"/>
  <c r="AD11" i="7"/>
  <c r="AC11" i="7"/>
  <c r="AB11" i="7"/>
  <c r="Y11" i="7"/>
  <c r="T11" i="7"/>
  <c r="S11" i="7"/>
  <c r="AG10" i="7"/>
  <c r="AF10" i="7"/>
  <c r="AE10" i="7"/>
  <c r="AD10" i="7"/>
  <c r="AC10" i="7"/>
  <c r="AB10" i="7"/>
  <c r="Y10" i="7"/>
  <c r="T10" i="7"/>
  <c r="S10" i="7"/>
  <c r="AG9" i="7"/>
  <c r="AF9" i="7"/>
  <c r="AE9" i="7"/>
  <c r="AD9" i="7"/>
  <c r="AC9" i="7"/>
  <c r="AB9" i="7"/>
  <c r="Y9" i="7"/>
  <c r="T9" i="7"/>
  <c r="S9" i="7"/>
  <c r="AG8" i="7"/>
  <c r="AF8" i="7"/>
  <c r="AE8" i="7"/>
  <c r="AD8" i="7"/>
  <c r="AC8" i="7"/>
  <c r="AB8" i="7"/>
  <c r="Y8" i="7"/>
  <c r="T8" i="7"/>
  <c r="S8" i="7"/>
  <c r="AG7" i="7"/>
  <c r="AF7" i="7"/>
  <c r="AE7" i="7"/>
  <c r="AD7" i="7"/>
  <c r="AC7" i="7"/>
  <c r="AB7" i="7"/>
  <c r="Y7" i="7"/>
  <c r="T7" i="7"/>
  <c r="S7" i="7"/>
  <c r="AG6" i="7"/>
  <c r="AF6" i="7"/>
  <c r="AE6" i="7"/>
  <c r="AD6" i="7"/>
  <c r="AC6" i="7"/>
  <c r="AB6" i="7"/>
  <c r="Y6" i="7"/>
  <c r="T6" i="7"/>
  <c r="S6" i="7"/>
  <c r="AG5" i="7"/>
  <c r="AF5" i="7"/>
  <c r="AE5" i="7"/>
  <c r="AD5" i="7"/>
  <c r="AC5" i="7"/>
  <c r="AB5" i="7"/>
  <c r="Y5" i="7"/>
  <c r="T5" i="7"/>
  <c r="S5" i="7"/>
  <c r="AG4" i="7"/>
  <c r="AF4" i="7"/>
  <c r="AE4" i="7"/>
  <c r="AD4" i="7"/>
  <c r="AC4" i="7"/>
  <c r="AB4" i="7"/>
  <c r="Y4" i="7"/>
  <c r="T4" i="7"/>
  <c r="S4" i="7"/>
  <c r="AI4" i="7" l="1"/>
  <c r="AI5" i="7"/>
  <c r="AI6" i="7"/>
  <c r="S49" i="7"/>
  <c r="T49" i="7"/>
  <c r="Y49" i="7"/>
  <c r="AB49" i="7"/>
  <c r="AC49" i="7"/>
  <c r="AD49" i="7"/>
  <c r="AE49" i="7"/>
  <c r="AF49" i="7"/>
  <c r="AG49" i="7"/>
  <c r="S50" i="7"/>
  <c r="T50" i="7"/>
  <c r="Y50" i="7"/>
  <c r="AB50" i="7"/>
  <c r="AC50" i="7"/>
  <c r="AD50" i="7"/>
  <c r="AE50" i="7"/>
  <c r="AF50" i="7"/>
  <c r="AG50" i="7"/>
  <c r="AG48" i="7"/>
  <c r="AF48" i="7"/>
  <c r="AE48" i="7"/>
  <c r="AD48" i="7"/>
  <c r="AC48" i="7"/>
  <c r="AB48" i="7"/>
  <c r="Y48" i="7"/>
  <c r="T48" i="7"/>
  <c r="S48" i="7"/>
  <c r="AG47" i="7"/>
  <c r="AF47" i="7"/>
  <c r="AE47" i="7"/>
  <c r="AD47" i="7"/>
  <c r="AC47" i="7"/>
  <c r="AB47" i="7"/>
  <c r="Y47" i="7"/>
  <c r="T47" i="7"/>
  <c r="S47" i="7"/>
  <c r="AG46" i="7"/>
  <c r="AF46" i="7"/>
  <c r="AE46" i="7"/>
  <c r="AD46" i="7"/>
  <c r="AC46" i="7"/>
  <c r="AB46" i="7"/>
  <c r="Y46" i="7"/>
  <c r="T46" i="7"/>
  <c r="S46" i="7"/>
  <c r="AG45" i="7"/>
  <c r="AF45" i="7"/>
  <c r="AE45" i="7"/>
  <c r="AD45" i="7"/>
  <c r="AC45" i="7"/>
  <c r="AB45" i="7"/>
  <c r="Y45" i="7"/>
  <c r="T45" i="7"/>
  <c r="S45" i="7"/>
  <c r="AG44" i="7"/>
  <c r="AF44" i="7"/>
  <c r="AE44" i="7"/>
  <c r="AD44" i="7"/>
  <c r="AC44" i="7"/>
  <c r="AB44" i="7"/>
  <c r="Y44" i="7"/>
  <c r="T44" i="7"/>
  <c r="S44" i="7"/>
  <c r="AG43" i="7"/>
  <c r="AF43" i="7"/>
  <c r="AE43" i="7"/>
  <c r="AD43" i="7"/>
  <c r="AC43" i="7"/>
  <c r="AB43" i="7"/>
  <c r="Y43" i="7"/>
  <c r="T43" i="7"/>
  <c r="S43" i="7"/>
  <c r="AG42" i="7"/>
  <c r="AF42" i="7"/>
  <c r="AE42" i="7"/>
  <c r="AD42" i="7"/>
  <c r="AC42" i="7"/>
  <c r="AB42" i="7"/>
  <c r="Y42" i="7"/>
  <c r="T42" i="7"/>
  <c r="S42" i="7"/>
  <c r="AG41" i="7"/>
  <c r="AF41" i="7"/>
  <c r="AE41" i="7"/>
  <c r="AD41" i="7"/>
  <c r="AC41" i="7"/>
  <c r="AB41" i="7"/>
  <c r="Y41" i="7"/>
  <c r="T41" i="7"/>
  <c r="S41" i="7"/>
  <c r="AH22" i="7" l="1"/>
  <c r="AG22" i="7"/>
  <c r="AF22" i="7"/>
  <c r="AE22" i="7"/>
  <c r="AD22" i="7"/>
  <c r="AC22" i="7"/>
  <c r="AB22" i="7"/>
  <c r="Y22" i="7"/>
  <c r="AH21" i="7"/>
  <c r="AG21" i="7"/>
  <c r="AF21" i="7"/>
  <c r="AE21" i="7"/>
  <c r="AD21" i="7"/>
  <c r="AC21" i="7"/>
  <c r="AB21" i="7"/>
  <c r="Y21" i="7"/>
  <c r="AH20" i="7"/>
  <c r="AG20" i="7"/>
  <c r="AF20" i="7"/>
  <c r="AE20" i="7"/>
  <c r="AD20" i="7"/>
  <c r="AC20" i="7"/>
  <c r="AB20" i="7"/>
  <c r="Y20" i="7"/>
  <c r="AH19" i="7"/>
  <c r="AG19" i="7"/>
  <c r="AF19" i="7"/>
  <c r="AE19" i="7"/>
  <c r="AD19" i="7"/>
  <c r="AC19" i="7"/>
  <c r="AB19" i="7"/>
  <c r="Y19" i="7"/>
  <c r="AH18" i="7"/>
  <c r="AG18" i="7"/>
  <c r="AF18" i="7"/>
  <c r="AE18" i="7"/>
  <c r="AD18" i="7"/>
  <c r="AC18" i="7"/>
  <c r="AB18" i="7"/>
  <c r="Y18" i="7"/>
  <c r="AH17" i="7"/>
  <c r="AG17" i="7"/>
  <c r="AF17" i="7"/>
  <c r="AE17" i="7"/>
  <c r="AD17" i="7"/>
  <c r="AC17" i="7"/>
  <c r="AB17" i="7"/>
  <c r="Y17" i="7"/>
  <c r="AH16" i="7"/>
  <c r="AG16" i="7"/>
  <c r="AF16" i="7"/>
  <c r="AE16" i="7"/>
  <c r="AD16" i="7"/>
  <c r="AC16" i="7"/>
  <c r="AB16" i="7"/>
  <c r="Y16" i="7"/>
  <c r="AH15" i="7"/>
  <c r="AG15" i="7"/>
  <c r="AF15" i="7"/>
  <c r="AE15" i="7"/>
  <c r="AD15" i="7"/>
  <c r="AC15" i="7"/>
  <c r="AB15" i="7"/>
  <c r="Y15" i="7"/>
  <c r="AH14" i="7"/>
  <c r="AG14" i="7"/>
  <c r="AF14" i="7"/>
  <c r="AE14" i="7"/>
  <c r="AD14" i="7"/>
  <c r="AC14" i="7"/>
  <c r="AB14" i="7"/>
  <c r="Y14" i="7"/>
  <c r="AH13" i="7"/>
  <c r="AG13" i="7"/>
  <c r="AF13" i="7"/>
  <c r="AE13" i="7"/>
  <c r="AD13" i="7"/>
  <c r="AC13" i="7"/>
  <c r="AB13" i="7"/>
  <c r="Y13" i="7"/>
  <c r="AH31" i="7"/>
  <c r="AG31" i="7"/>
  <c r="AF31" i="7"/>
  <c r="AE31" i="7"/>
  <c r="AD31" i="7"/>
  <c r="AC31" i="7"/>
  <c r="AB31" i="7"/>
  <c r="Y31" i="7"/>
  <c r="AH30" i="7"/>
  <c r="AG30" i="7"/>
  <c r="AF30" i="7"/>
  <c r="AE30" i="7"/>
  <c r="AD30" i="7"/>
  <c r="AC30" i="7"/>
  <c r="AB30" i="7"/>
  <c r="Y30" i="7"/>
  <c r="AH29" i="7"/>
  <c r="AG29" i="7"/>
  <c r="AF29" i="7"/>
  <c r="AE29" i="7"/>
  <c r="AD29" i="7"/>
  <c r="AC29" i="7"/>
  <c r="AB29" i="7"/>
  <c r="Y29" i="7"/>
  <c r="AH28" i="7"/>
  <c r="AG28" i="7"/>
  <c r="AF28" i="7"/>
  <c r="AE28" i="7"/>
  <c r="AD28" i="7"/>
  <c r="AC28" i="7"/>
  <c r="AB28" i="7"/>
  <c r="Y28" i="7"/>
  <c r="AH27" i="7"/>
  <c r="AG27" i="7"/>
  <c r="AF27" i="7"/>
  <c r="AE27" i="7"/>
  <c r="AD27" i="7"/>
  <c r="AC27" i="7"/>
  <c r="AB27" i="7"/>
  <c r="Y27" i="7"/>
  <c r="AH26" i="7"/>
  <c r="AG26" i="7"/>
  <c r="AF26" i="7"/>
  <c r="AE26" i="7"/>
  <c r="AD26" i="7"/>
  <c r="AC26" i="7"/>
  <c r="AB26" i="7"/>
  <c r="Y26" i="7"/>
  <c r="AH25" i="7"/>
  <c r="AG25" i="7"/>
  <c r="AF25" i="7"/>
  <c r="AE25" i="7"/>
  <c r="AD25" i="7"/>
  <c r="AC25" i="7"/>
  <c r="AB25" i="7"/>
  <c r="Y25" i="7"/>
  <c r="AH24" i="7"/>
  <c r="AG24" i="7"/>
  <c r="AF24" i="7"/>
  <c r="AE24" i="7"/>
  <c r="AD24" i="7"/>
  <c r="AC24" i="7"/>
  <c r="AB24" i="7"/>
  <c r="Y24" i="7"/>
  <c r="AH23" i="7"/>
  <c r="AG23" i="7"/>
  <c r="AF23" i="7"/>
  <c r="AE23" i="7"/>
  <c r="AD23" i="7"/>
  <c r="AC23" i="7"/>
  <c r="AB23" i="7"/>
  <c r="Y23" i="7"/>
  <c r="AH76" i="7"/>
  <c r="AG76" i="7"/>
  <c r="AF76" i="7"/>
  <c r="AE76" i="7"/>
  <c r="AD76" i="7"/>
  <c r="AC76" i="7"/>
  <c r="AB76" i="7"/>
  <c r="Y76" i="7"/>
  <c r="AH75" i="7"/>
  <c r="AG75" i="7"/>
  <c r="AF75" i="7"/>
  <c r="AE75" i="7"/>
  <c r="AD75" i="7"/>
  <c r="AC75" i="7"/>
  <c r="AB75" i="7"/>
  <c r="Y75" i="7"/>
  <c r="AH74" i="7"/>
  <c r="AG74" i="7"/>
  <c r="AF74" i="7"/>
  <c r="AE74" i="7"/>
  <c r="AD74" i="7"/>
  <c r="AC74" i="7"/>
  <c r="AB74" i="7"/>
  <c r="Y74" i="7"/>
  <c r="AH73" i="7"/>
  <c r="AG73" i="7"/>
  <c r="AF73" i="7"/>
  <c r="AE73" i="7"/>
  <c r="AD73" i="7"/>
  <c r="AC73" i="7"/>
  <c r="AB73" i="7"/>
  <c r="Y73" i="7"/>
  <c r="AH72" i="7"/>
  <c r="AG72" i="7"/>
  <c r="AF72" i="7"/>
  <c r="AE72" i="7"/>
  <c r="AD72" i="7"/>
  <c r="AC72" i="7"/>
  <c r="AB72" i="7"/>
  <c r="Y72" i="7"/>
  <c r="AH71" i="7"/>
  <c r="AG71" i="7"/>
  <c r="AF71" i="7"/>
  <c r="AE71" i="7"/>
  <c r="AD71" i="7"/>
  <c r="AC71" i="7"/>
  <c r="AB71" i="7"/>
  <c r="Y71" i="7"/>
  <c r="AH70" i="7"/>
  <c r="AG70" i="7"/>
  <c r="AF70" i="7"/>
  <c r="AE70" i="7"/>
  <c r="AD70" i="7"/>
  <c r="AC70" i="7"/>
  <c r="AB70" i="7"/>
  <c r="Y70" i="7"/>
  <c r="AH69" i="7"/>
  <c r="AG69" i="7"/>
  <c r="AF69" i="7"/>
  <c r="AE69" i="7"/>
  <c r="AD69" i="7"/>
  <c r="AC69" i="7"/>
  <c r="AB69" i="7"/>
  <c r="Y69" i="7"/>
  <c r="AH68" i="7"/>
  <c r="AG68" i="7"/>
  <c r="AF68" i="7"/>
  <c r="AE68" i="7"/>
  <c r="AD68" i="7"/>
  <c r="AC68" i="7"/>
  <c r="AB68" i="7"/>
  <c r="Y68" i="7"/>
  <c r="AH40" i="7"/>
  <c r="AG40" i="7"/>
  <c r="AF40" i="7"/>
  <c r="AE40" i="7"/>
  <c r="AH39" i="7"/>
  <c r="AG39" i="7"/>
  <c r="AF39" i="7"/>
  <c r="AE39" i="7"/>
  <c r="AH38" i="7"/>
  <c r="AG38" i="7"/>
  <c r="AF38" i="7"/>
  <c r="AE38" i="7"/>
  <c r="AH37" i="7"/>
  <c r="AG37" i="7"/>
  <c r="AF37" i="7"/>
  <c r="AE37" i="7"/>
  <c r="AH36" i="7"/>
  <c r="AG36" i="7"/>
  <c r="AF36" i="7"/>
  <c r="AE36" i="7"/>
  <c r="AH35" i="7"/>
  <c r="AG35" i="7"/>
  <c r="AF35" i="7"/>
  <c r="AE35" i="7"/>
  <c r="AH34" i="7"/>
  <c r="AG34" i="7"/>
  <c r="AF34" i="7"/>
  <c r="AE34" i="7"/>
  <c r="AH33" i="7"/>
  <c r="AG33" i="7"/>
  <c r="AF33" i="7"/>
  <c r="AE33" i="7"/>
  <c r="AH32" i="7"/>
  <c r="AG32" i="7"/>
  <c r="AF32" i="7"/>
  <c r="AE32" i="7"/>
  <c r="AH80" i="7"/>
  <c r="AG80" i="7"/>
  <c r="AF80" i="7"/>
  <c r="AE80" i="7"/>
  <c r="AD80" i="7"/>
  <c r="AC80" i="7"/>
  <c r="AB80" i="7"/>
  <c r="Y80" i="7"/>
  <c r="AH79" i="7"/>
  <c r="AG79" i="7"/>
  <c r="AF79" i="7"/>
  <c r="AE79" i="7"/>
  <c r="AD79" i="7"/>
  <c r="AC79" i="7"/>
  <c r="AB79" i="7"/>
  <c r="Y79" i="7"/>
  <c r="AH78" i="7"/>
  <c r="AG78" i="7"/>
  <c r="AF78" i="7"/>
  <c r="AE78" i="7"/>
  <c r="AD78" i="7"/>
  <c r="AC78" i="7"/>
  <c r="AB78" i="7"/>
  <c r="Y78" i="7"/>
  <c r="AH77" i="7"/>
  <c r="AG77" i="7"/>
  <c r="AF77" i="7"/>
  <c r="AE77" i="7"/>
  <c r="AD77" i="7"/>
  <c r="AC77" i="7"/>
  <c r="AB77" i="7"/>
  <c r="Y77" i="7"/>
  <c r="AH84" i="7"/>
  <c r="AG84" i="7"/>
  <c r="AF84" i="7"/>
  <c r="AE84" i="7"/>
  <c r="AD84" i="7"/>
  <c r="AC84" i="7"/>
  <c r="AB84" i="7"/>
  <c r="Y84" i="7"/>
  <c r="AH83" i="7"/>
  <c r="AG83" i="7"/>
  <c r="AF83" i="7"/>
  <c r="AE83" i="7"/>
  <c r="AD83" i="7"/>
  <c r="AC83" i="7"/>
  <c r="AB83" i="7"/>
  <c r="Y83" i="7"/>
  <c r="AH82" i="7"/>
  <c r="AG82" i="7"/>
  <c r="AF82" i="7"/>
  <c r="AE82" i="7"/>
  <c r="AD82" i="7"/>
  <c r="AC82" i="7"/>
  <c r="AB82" i="7"/>
  <c r="Y82" i="7"/>
  <c r="AH81" i="7"/>
  <c r="AG81" i="7"/>
  <c r="AF81" i="7"/>
  <c r="AE81" i="7"/>
  <c r="AD81" i="7"/>
  <c r="AC81" i="7"/>
  <c r="AB81" i="7"/>
  <c r="Y81" i="7"/>
  <c r="AH58" i="7"/>
  <c r="AG58" i="7"/>
  <c r="AF58" i="7"/>
  <c r="AE58" i="7"/>
  <c r="AD58" i="7"/>
  <c r="AC58" i="7"/>
  <c r="AB58" i="7"/>
  <c r="Y58" i="7"/>
  <c r="AH57" i="7"/>
  <c r="AG57" i="7"/>
  <c r="AF57" i="7"/>
  <c r="AE57" i="7"/>
  <c r="AD57" i="7"/>
  <c r="AC57" i="7"/>
  <c r="AB57" i="7"/>
  <c r="Y57" i="7"/>
  <c r="AH56" i="7"/>
  <c r="AG56" i="7"/>
  <c r="AF56" i="7"/>
  <c r="AE56" i="7"/>
  <c r="AD56" i="7"/>
  <c r="AC56" i="7"/>
  <c r="AB56" i="7"/>
  <c r="Y56" i="7"/>
  <c r="AH55" i="7"/>
  <c r="AG55" i="7"/>
  <c r="AF55" i="7"/>
  <c r="AE55" i="7"/>
  <c r="AD55" i="7"/>
  <c r="AC55" i="7"/>
  <c r="AB55" i="7"/>
  <c r="Y55" i="7"/>
  <c r="AH54" i="7"/>
  <c r="AG54" i="7"/>
  <c r="AF54" i="7"/>
  <c r="AE54" i="7"/>
  <c r="AD54" i="7"/>
  <c r="AC54" i="7"/>
  <c r="AB54" i="7"/>
  <c r="Y54" i="7"/>
  <c r="AH53" i="7"/>
  <c r="AG53" i="7"/>
  <c r="AF53" i="7"/>
  <c r="AE53" i="7"/>
  <c r="AD53" i="7"/>
  <c r="AC53" i="7"/>
  <c r="AB53" i="7"/>
  <c r="Y53" i="7"/>
  <c r="AH52" i="7"/>
  <c r="AG52" i="7"/>
  <c r="AF52" i="7"/>
  <c r="AE52" i="7"/>
  <c r="AD52" i="7"/>
  <c r="AC52" i="7"/>
  <c r="AB52" i="7"/>
  <c r="Y52" i="7"/>
  <c r="AH51" i="7"/>
  <c r="AG51" i="7"/>
  <c r="AF51" i="7"/>
  <c r="AE51" i="7"/>
  <c r="AD51" i="7"/>
  <c r="AC51" i="7"/>
  <c r="AB51" i="7"/>
  <c r="Y51" i="7"/>
  <c r="T22" i="7"/>
  <c r="S22" i="7"/>
  <c r="T21" i="7"/>
  <c r="S21" i="7"/>
  <c r="T20" i="7"/>
  <c r="S20" i="7"/>
  <c r="T19" i="7"/>
  <c r="S19" i="7"/>
  <c r="T18" i="7"/>
  <c r="S18" i="7"/>
  <c r="T17" i="7"/>
  <c r="S17" i="7"/>
  <c r="T16" i="7"/>
  <c r="S16" i="7"/>
  <c r="T15" i="7"/>
  <c r="S15" i="7"/>
  <c r="T14" i="7"/>
  <c r="S14" i="7"/>
  <c r="T13" i="7"/>
  <c r="S13" i="7"/>
  <c r="T31" i="7"/>
  <c r="S31" i="7"/>
  <c r="T30" i="7"/>
  <c r="S30" i="7"/>
  <c r="T29" i="7"/>
  <c r="S29" i="7"/>
  <c r="T28" i="7"/>
  <c r="S28" i="7"/>
  <c r="T27" i="7"/>
  <c r="S27" i="7"/>
  <c r="T26" i="7"/>
  <c r="S26" i="7"/>
  <c r="T25" i="7"/>
  <c r="S25" i="7"/>
  <c r="T24" i="7"/>
  <c r="S24" i="7"/>
  <c r="T23" i="7"/>
  <c r="S23" i="7"/>
  <c r="T76" i="7"/>
  <c r="S76" i="7"/>
  <c r="T75" i="7"/>
  <c r="S75" i="7"/>
  <c r="T74" i="7"/>
  <c r="S74" i="7"/>
  <c r="T73" i="7"/>
  <c r="S73" i="7"/>
  <c r="T72" i="7"/>
  <c r="S72" i="7"/>
  <c r="T71" i="7"/>
  <c r="S71" i="7"/>
  <c r="T70" i="7"/>
  <c r="S70" i="7"/>
  <c r="T69" i="7"/>
  <c r="S69" i="7"/>
  <c r="T68" i="7"/>
  <c r="S68" i="7"/>
  <c r="T40" i="7"/>
  <c r="S40" i="7"/>
  <c r="T39" i="7"/>
  <c r="S39" i="7"/>
  <c r="T38" i="7"/>
  <c r="S38" i="7"/>
  <c r="T37" i="7"/>
  <c r="S37" i="7"/>
  <c r="T36" i="7"/>
  <c r="S36" i="7"/>
  <c r="T35" i="7"/>
  <c r="S35" i="7"/>
  <c r="T34" i="7"/>
  <c r="S34" i="7"/>
  <c r="T33" i="7"/>
  <c r="S33" i="7"/>
  <c r="T32" i="7"/>
  <c r="S32" i="7"/>
  <c r="T80" i="7"/>
  <c r="S80" i="7"/>
  <c r="T79" i="7"/>
  <c r="S79" i="7"/>
  <c r="T78" i="7"/>
  <c r="S78" i="7"/>
  <c r="T77" i="7"/>
  <c r="S77" i="7"/>
  <c r="T84" i="7"/>
  <c r="S84" i="7"/>
  <c r="T83" i="7"/>
  <c r="S83" i="7"/>
  <c r="T82" i="7"/>
  <c r="S82" i="7"/>
  <c r="T81" i="7"/>
  <c r="S81" i="7"/>
  <c r="T58" i="7"/>
  <c r="S58" i="7"/>
  <c r="T57" i="7"/>
  <c r="S57" i="7"/>
  <c r="T56" i="7"/>
  <c r="S56" i="7"/>
  <c r="T55" i="7"/>
  <c r="S55" i="7"/>
  <c r="T54" i="7"/>
  <c r="S54" i="7"/>
  <c r="T53" i="7"/>
  <c r="S53" i="7"/>
  <c r="T52" i="7"/>
  <c r="S52" i="7"/>
  <c r="T51" i="7"/>
  <c r="S51" i="7"/>
  <c r="S3" i="7"/>
  <c r="T3" i="7"/>
  <c r="AI45" i="7"/>
  <c r="AH3" i="7"/>
  <c r="AG3" i="7"/>
  <c r="AF3" i="7"/>
  <c r="AE3" i="7"/>
  <c r="AD3" i="7"/>
  <c r="AC3" i="7"/>
  <c r="AB3" i="7"/>
  <c r="Y3" i="7"/>
  <c r="C17" i="14"/>
  <c r="AI29" i="7" l="1"/>
  <c r="AI28" i="7"/>
  <c r="AI24" i="7"/>
  <c r="AI84" i="7"/>
  <c r="AI72" i="7"/>
  <c r="AI73" i="7"/>
  <c r="AI27" i="7"/>
  <c r="AI30" i="7"/>
  <c r="AI23" i="7"/>
  <c r="AI31" i="7"/>
  <c r="AI16" i="7"/>
  <c r="AI17" i="7"/>
  <c r="AI18" i="7"/>
  <c r="AI19" i="7"/>
  <c r="AI20" i="7"/>
  <c r="AI21" i="7"/>
  <c r="AI22" i="7"/>
  <c r="AI43" i="7"/>
  <c r="AI82" i="7"/>
  <c r="AI25" i="7"/>
  <c r="AI44" i="7"/>
  <c r="AI83" i="7"/>
  <c r="AI26" i="7"/>
  <c r="AI77" i="7"/>
  <c r="AI74" i="7"/>
  <c r="AI75" i="7"/>
  <c r="AI76" i="7"/>
  <c r="AI52" i="7"/>
  <c r="AI57" i="7"/>
  <c r="AI78" i="7"/>
  <c r="AI51" i="7"/>
  <c r="AI53" i="7"/>
  <c r="AI79" i="7"/>
  <c r="AI80" i="7"/>
  <c r="AI81" i="7"/>
  <c r="AI56" i="7"/>
  <c r="AI58" i="7"/>
  <c r="AI68" i="7"/>
  <c r="AI69" i="7"/>
  <c r="AI70" i="7"/>
  <c r="AI71" i="7"/>
  <c r="AI46" i="7"/>
  <c r="AI54" i="7"/>
  <c r="AI47" i="7"/>
  <c r="AI55" i="7"/>
  <c r="AI48" i="7"/>
  <c r="AI49" i="7"/>
  <c r="AI42" i="7"/>
  <c r="AI50" i="7"/>
  <c r="AI37" i="7"/>
  <c r="AI11" i="7"/>
  <c r="AI35" i="7"/>
  <c r="AI10" i="7"/>
  <c r="AI34" i="7"/>
  <c r="AI12" i="7"/>
  <c r="AI36" i="7"/>
  <c r="AI13" i="7"/>
  <c r="AI14" i="7"/>
  <c r="AI38" i="7"/>
  <c r="AI7" i="7"/>
  <c r="AI15" i="7"/>
  <c r="AI39" i="7"/>
  <c r="AI32" i="7"/>
  <c r="AI40" i="7"/>
  <c r="AI8" i="7"/>
  <c r="AI9" i="7"/>
  <c r="AI33" i="7"/>
  <c r="AI41"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BDA542D-DCD0-4869-B0CD-99B9D120242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8F416B5E-D117-42F0-816F-5175E067261E}" name="WorksheetConnection_DevelopmentsRAW!$S$3:$AJ$86" type="102" refreshedVersion="6" minRefreshableVersion="5">
    <extLst>
      <ext xmlns:x15="http://schemas.microsoft.com/office/spreadsheetml/2010/11/main" uri="{DE250136-89BD-433C-8126-D09CA5730AF9}">
        <x15:connection id="Range" autoDelete="1">
          <x15:rangePr sourceName="_xlcn.WorksheetConnection_DevelopmentsRAWS3AJ861"/>
        </x15:connection>
      </ext>
    </extLst>
  </connection>
</connections>
</file>

<file path=xl/sharedStrings.xml><?xml version="1.0" encoding="utf-8"?>
<sst xmlns="http://schemas.openxmlformats.org/spreadsheetml/2006/main" count="2222" uniqueCount="225">
  <si>
    <t>CS</t>
  </si>
  <si>
    <t>Function</t>
  </si>
  <si>
    <t>NL-Arable</t>
  </si>
  <si>
    <t>Status quo</t>
  </si>
  <si>
    <t>Future systems</t>
  </si>
  <si>
    <t>Alternative 1</t>
  </si>
  <si>
    <t>Alternative 2</t>
  </si>
  <si>
    <t>Alternative 3</t>
  </si>
  <si>
    <t>Alternative 4</t>
  </si>
  <si>
    <t>Names of alternative systems</t>
  </si>
  <si>
    <t>Domain</t>
  </si>
  <si>
    <t>PL-Horticulture</t>
  </si>
  <si>
    <t>Income dynamics</t>
  </si>
  <si>
    <t>Labour costs</t>
  </si>
  <si>
    <t>Production coupled with local and natural capital</t>
  </si>
  <si>
    <t>Functional diversity</t>
  </si>
  <si>
    <t>Response diversity</t>
  </si>
  <si>
    <t>Reasonably profitable</t>
  </si>
  <si>
    <t>Name</t>
  </si>
  <si>
    <t>Indicator</t>
  </si>
  <si>
    <t>Resilience attribute</t>
  </si>
  <si>
    <t>Challenge</t>
  </si>
  <si>
    <t>Diversification</t>
  </si>
  <si>
    <t>Horticulture production</t>
  </si>
  <si>
    <t>Shelter farming</t>
  </si>
  <si>
    <t>Local organic production</t>
  </si>
  <si>
    <t>Resilience attributes</t>
  </si>
  <si>
    <t>Current level</t>
  </si>
  <si>
    <t>System decline</t>
  </si>
  <si>
    <t>Moderate</t>
  </si>
  <si>
    <t>→</t>
  </si>
  <si>
    <t>↘|↓</t>
  </si>
  <si>
    <t>↗</t>
  </si>
  <si>
    <t>Low</t>
  </si>
  <si>
    <t>↘</t>
  </si>
  <si>
    <t>→|↗</t>
  </si>
  <si>
    <t>↑</t>
  </si>
  <si>
    <t>↗|↑</t>
  </si>
  <si>
    <t>↘|→</t>
  </si>
  <si>
    <t>↘|→|↗</t>
  </si>
  <si>
    <t>Ind./Attr./BC</t>
  </si>
  <si>
    <t>UK-Arable</t>
  </si>
  <si>
    <t>Biodiversity</t>
  </si>
  <si>
    <t>Infrastructure for innovation</t>
  </si>
  <si>
    <t>Participants</t>
  </si>
  <si>
    <t>Diversity of farm types</t>
  </si>
  <si>
    <t>Socially self-organised</t>
  </si>
  <si>
    <t>↓</t>
  </si>
  <si>
    <t>Connected to relevant stakeholders outside of the farming system</t>
  </si>
  <si>
    <t>Moderate - low</t>
  </si>
  <si>
    <t>Soil health</t>
  </si>
  <si>
    <t>Happiness index of farmers</t>
  </si>
  <si>
    <t>Percent of products certified higher welfare standards</t>
  </si>
  <si>
    <t>Desirable system</t>
  </si>
  <si>
    <t>Likely system</t>
  </si>
  <si>
    <t>IT-Hazelnut</t>
  </si>
  <si>
    <t>Organic farming (Ha)</t>
  </si>
  <si>
    <t>Retention of young people</t>
  </si>
  <si>
    <t>Natural Resources</t>
  </si>
  <si>
    <t>Attractiveness of the area</t>
  </si>
  <si>
    <t>Socially self-organized</t>
  </si>
  <si>
    <t>Coupled with local and natural capital</t>
  </si>
  <si>
    <t>Support rural life</t>
  </si>
  <si>
    <t>Diverse policies</t>
  </si>
  <si>
    <t>Food production</t>
  </si>
  <si>
    <t>Biodiversity &amp; habitat</t>
  </si>
  <si>
    <t>Quality of life</t>
  </si>
  <si>
    <t>Animal health &amp; welfare</t>
  </si>
  <si>
    <t>Challenge 1</t>
  </si>
  <si>
    <t>Challenge 2</t>
  </si>
  <si>
    <t>Challenge 3</t>
  </si>
  <si>
    <t>Challenge 4</t>
  </si>
  <si>
    <t>Gross Saleable Production</t>
  </si>
  <si>
    <t>High</t>
  </si>
  <si>
    <t>Gross Margin</t>
  </si>
  <si>
    <t>↘|↗</t>
  </si>
  <si>
    <t>Profitability</t>
  </si>
  <si>
    <t>Economic viability</t>
  </si>
  <si>
    <t>Sustained demand (high and stable prices)</t>
  </si>
  <si>
    <t>Product valorization</t>
  </si>
  <si>
    <t>Technological innovation</t>
  </si>
  <si>
    <t>Eco-friendly agriculture</t>
  </si>
  <si>
    <t>Viable income</t>
  </si>
  <si>
    <t>Low/Moderate</t>
  </si>
  <si>
    <t>↘|↓|↑</t>
  </si>
  <si>
    <t>↗|↓</t>
  </si>
  <si>
    <t>Healthy and affordable products</t>
  </si>
  <si>
    <t>Moderate/High</t>
  </si>
  <si>
    <t>↗|↘</t>
  </si>
  <si>
    <t>Maintain natural resources in good conditions</t>
  </si>
  <si>
    <t xml:space="preserve">Animal health and welfare </t>
  </si>
  <si>
    <t>→|↘</t>
  </si>
  <si>
    <t xml:space="preserve">Reasonably profitable </t>
  </si>
  <si>
    <t xml:space="preserve">Openness </t>
  </si>
  <si>
    <t>SE-Poultry</t>
  </si>
  <si>
    <t>ES-Livestock</t>
  </si>
  <si>
    <t>Gross margin</t>
  </si>
  <si>
    <t>Sheep census</t>
  </si>
  <si>
    <t>Number of farms</t>
  </si>
  <si>
    <t>↗|→</t>
  </si>
  <si>
    <t>Production coupled with local and natural resources</t>
  </si>
  <si>
    <t>Semi-intensive alternative system</t>
  </si>
  <si>
    <t>Hi-tech extensive alternative system</t>
  </si>
  <si>
    <t>DE-Arable&amp;Mixed</t>
  </si>
  <si>
    <t>RO-Mixed</t>
  </si>
  <si>
    <t>BG-Arable</t>
  </si>
  <si>
    <t>FR-Livestock</t>
  </si>
  <si>
    <t>BE-Dairy</t>
  </si>
  <si>
    <t>Cereal production (t/ha)</t>
  </si>
  <si>
    <t>Profitability (Euro/ha)</t>
  </si>
  <si>
    <t>Availability of successors</t>
  </si>
  <si>
    <t>Availability of workers</t>
  </si>
  <si>
    <t>Soil quality</t>
  </si>
  <si>
    <t>Production of biogas</t>
  </si>
  <si>
    <t>Water availability</t>
  </si>
  <si>
    <t>DE-Arable</t>
  </si>
  <si>
    <t>Regional infrastructure</t>
  </si>
  <si>
    <t>Good</t>
  </si>
  <si>
    <t>Organic farming</t>
  </si>
  <si>
    <t>Better appreciation</t>
  </si>
  <si>
    <t>Intensification</t>
  </si>
  <si>
    <t>Precision agriculture</t>
  </si>
  <si>
    <t>Coupled with local and natural capital (production)</t>
  </si>
  <si>
    <t>BG-arable</t>
  </si>
  <si>
    <t>NA</t>
  </si>
  <si>
    <t>Compatibility of alternatives according to:</t>
  </si>
  <si>
    <t>Research team</t>
  </si>
  <si>
    <t>The future is a combination of all four alternatives</t>
  </si>
  <si>
    <t>Yes, but a priorization will be necessary, looking at the investment costs required for the strategies for all alternatives.</t>
  </si>
  <si>
    <t>Large farms</t>
  </si>
  <si>
    <t xml:space="preserve">Self-sufficiency fodder </t>
  </si>
  <si>
    <t>Robots</t>
  </si>
  <si>
    <t>Fully compatible, boundary conditions are also largely the same</t>
  </si>
  <si>
    <t>Better societal appreciation</t>
  </si>
  <si>
    <t>Yes, alternatives can happen simulteneously in parallell, however, intensification is expected to have most potential when applied to conventional systems</t>
  </si>
  <si>
    <t>Technology</t>
  </si>
  <si>
    <t>Specialization</t>
  </si>
  <si>
    <t>Collaboration &amp; water</t>
  </si>
  <si>
    <t>Alternative crops</t>
  </si>
  <si>
    <t>Nature inclusive</t>
  </si>
  <si>
    <t>Row Labels</t>
  </si>
  <si>
    <t>Grand Total</t>
  </si>
  <si>
    <t>Organic / nature friendly</t>
  </si>
  <si>
    <t>Column Labels</t>
  </si>
  <si>
    <t>Innovation and technology improvement</t>
  </si>
  <si>
    <t>Processing and adding value</t>
  </si>
  <si>
    <t>Crop diversification</t>
  </si>
  <si>
    <t xml:space="preserve">Collaboration  </t>
  </si>
  <si>
    <t>arrow</t>
  </si>
  <si>
    <t>value</t>
  </si>
  <si>
    <t>↓|↘</t>
  </si>
  <si>
    <t>↑|↗</t>
  </si>
  <si>
    <t>AlternativeMax</t>
  </si>
  <si>
    <t>AlternativeMin</t>
  </si>
  <si>
    <t>Average of Status quo</t>
  </si>
  <si>
    <t>Average of AlternativeMax</t>
  </si>
  <si>
    <t>Average of AlternativeMin</t>
  </si>
  <si>
    <t>Nr of alternatives</t>
  </si>
  <si>
    <t>Starch potato production</t>
  </si>
  <si>
    <t>Reasonable profitable</t>
  </si>
  <si>
    <t>Social self-organization</t>
  </si>
  <si>
    <t>↗|→|↘</t>
  </si>
  <si>
    <t>Exposed to disturbance</t>
  </si>
  <si>
    <t>All export</t>
  </si>
  <si>
    <t>Only French market</t>
  </si>
  <si>
    <t>Tourism</t>
  </si>
  <si>
    <t>Desk study, alternatives more radical change from current situation, not very compatible with one another</t>
  </si>
  <si>
    <t>Commercial specialization of family mixed farms</t>
  </si>
  <si>
    <t>Cooperation / multifunctionality</t>
  </si>
  <si>
    <t>Organic agriculture</t>
  </si>
  <si>
    <t>Productivity (t/ha)</t>
  </si>
  <si>
    <t>Net farm income</t>
  </si>
  <si>
    <t>Diversity of production</t>
  </si>
  <si>
    <t>Level of services in rural areas</t>
  </si>
  <si>
    <t>Exposed to disturbances</t>
  </si>
  <si>
    <t>Nutrient balance</t>
  </si>
  <si>
    <t>Score</t>
  </si>
  <si>
    <t>Bio-based resources</t>
  </si>
  <si>
    <t>Natural resources</t>
  </si>
  <si>
    <t>Moderate to high</t>
  </si>
  <si>
    <t>Low to moderate</t>
  </si>
  <si>
    <t xml:space="preserve">Low  </t>
  </si>
  <si>
    <t>Collaboration</t>
  </si>
  <si>
    <t>Farm size</t>
  </si>
  <si>
    <t>Extra indicator</t>
  </si>
  <si>
    <t>Count of Score</t>
  </si>
  <si>
    <t>Count of Ind./Attr./BC</t>
  </si>
  <si>
    <t>Verify the information in the yellow cells and update where necessary for your case study.</t>
  </si>
  <si>
    <t>Verify the information in the yellow cells and update or add where necessary for your case study.</t>
  </si>
  <si>
    <t>As all three have similar characteristics, the participants argued they could all be implemented in the area (due to existing preconditions), while having the ability to merge some of the same features in each of them</t>
  </si>
  <si>
    <t>Most likely a mix of these three systems is most feasible, as their elements can co-exist and have a suporrtive influence upon each other</t>
  </si>
  <si>
    <t>Altenatives can happen simulteneously in differente locations (mid-mountain /flat areas)</t>
  </si>
  <si>
    <t>Agricultural production</t>
  </si>
  <si>
    <t>Sales of agricultural products</t>
  </si>
  <si>
    <t>Subsidies</t>
  </si>
  <si>
    <t>Awareness of biodiversity importance</t>
  </si>
  <si>
    <t>Spatial and temporal heterogeneity (farm types)</t>
  </si>
  <si>
    <t>Appropriately connected with actors outside the farming system</t>
  </si>
  <si>
    <t>Coupled with local and natural capital (legislation)</t>
  </si>
  <si>
    <t>Moderate to low</t>
  </si>
  <si>
    <t xml:space="preserve">Alternative crops and species </t>
  </si>
  <si>
    <t>Yes, but with focus on commercial specialization and cooperation</t>
  </si>
  <si>
    <t>Attractive countryside</t>
  </si>
  <si>
    <t>measure 1</t>
  </si>
  <si>
    <t>Categorie</t>
  </si>
  <si>
    <t>Average of Score</t>
  </si>
  <si>
    <t>Alt3</t>
  </si>
  <si>
    <t>Alt4</t>
  </si>
  <si>
    <t>from</t>
  </si>
  <si>
    <t>to</t>
  </si>
  <si>
    <t>Average of Challenge</t>
  </si>
  <si>
    <t>Minimum of alternative systems</t>
  </si>
  <si>
    <t>Maximum of alternative systems</t>
  </si>
  <si>
    <t>Number of times discussed</t>
  </si>
  <si>
    <t>Expected average developments in future systems</t>
  </si>
  <si>
    <t>Utilised agricultural area</t>
  </si>
  <si>
    <t>Purchase prices for agricultural products</t>
  </si>
  <si>
    <t>Function/resilience attribute</t>
  </si>
  <si>
    <t>↘↓</t>
  </si>
  <si>
    <t>→↘</t>
  </si>
  <si>
    <t>→↗</t>
  </si>
  <si>
    <t>↗↑</t>
  </si>
  <si>
    <t>Average</t>
  </si>
  <si>
    <t>Case study</t>
  </si>
  <si>
    <t>Indicator/
Res.attr.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</si>
</sst>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1"/>
      <color theme="1"/>
      <name val="Calibri"/>
      <family val="2"/>
      <scheme val="minor"/>
    </font>
    <font>
      <sz val="11"/>
      <color rgb="FFFF0000"/>
      <name val="Calibri"/>
      <family val="2"/>
      <scheme val="minor"/>
    </font>
    <font>
      <i/>
      <sz val="11"/>
      <color theme="1"/>
      <name val="Calibri"/>
      <family val="2"/>
      <scheme val="minor"/>
    </font>
    <font>
      <b/>
      <sz val="9"/>
      <color rgb="FF000000"/>
      <name val="Calibri"/>
      <family val="2"/>
    </font>
    <font>
      <sz val="11"/>
      <color rgb="FF000000"/>
      <name val="Calibri"/>
      <family val="2"/>
    </font>
    <font>
      <sz val="11"/>
      <name val="Calibri"/>
      <family val="2"/>
      <scheme val="minor"/>
    </font>
    <font>
      <i/>
      <sz val="11"/>
      <name val="Calibri"/>
      <family val="2"/>
      <scheme val="minor"/>
    </font>
    <font>
      <sz val="8"/>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tint="-0.49998474074526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5" tint="0.59999389629810485"/>
        <bgColor indexed="64"/>
      </patternFill>
    </fill>
    <fill>
      <patternFill patternType="solid">
        <fgColor theme="9" tint="0.39997558519241921"/>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66">
    <xf numFmtId="0" fontId="0" fillId="0" borderId="0" xfId="0"/>
    <xf numFmtId="0" fontId="1" fillId="0" borderId="0" xfId="0" applyFont="1"/>
    <xf numFmtId="0" fontId="1" fillId="0" borderId="0" xfId="0" applyFont="1" applyAlignment="1">
      <alignment wrapText="1"/>
    </xf>
    <xf numFmtId="0" fontId="0" fillId="0" borderId="0" xfId="0"/>
    <xf numFmtId="0" fontId="2" fillId="0" borderId="0" xfId="0" applyFont="1"/>
    <xf numFmtId="0" fontId="0" fillId="0" borderId="0" xfId="0"/>
    <xf numFmtId="0" fontId="3" fillId="0" borderId="0" xfId="0" applyFont="1"/>
    <xf numFmtId="2" fontId="0" fillId="0" borderId="0" xfId="0" applyNumberFormat="1"/>
    <xf numFmtId="0" fontId="1" fillId="0" borderId="0" xfId="0" applyFont="1"/>
    <xf numFmtId="0" fontId="0" fillId="0" borderId="0" xfId="0"/>
    <xf numFmtId="0" fontId="0" fillId="0" borderId="0" xfId="0" pivotButton="1"/>
    <xf numFmtId="0" fontId="0" fillId="0" borderId="0" xfId="0" applyAlignment="1">
      <alignment horizontal="left"/>
    </xf>
    <xf numFmtId="0" fontId="0" fillId="0" borderId="0" xfId="0" applyNumberFormat="1"/>
    <xf numFmtId="0" fontId="0" fillId="0" borderId="0" xfId="0"/>
    <xf numFmtId="0" fontId="0" fillId="0" borderId="0" xfId="0" applyAlignment="1">
      <alignment horizontal="left" indent="1"/>
    </xf>
    <xf numFmtId="164" fontId="0" fillId="0" borderId="0" xfId="0" applyNumberFormat="1"/>
    <xf numFmtId="1" fontId="0" fillId="0" borderId="0" xfId="0" applyNumberFormat="1"/>
    <xf numFmtId="0" fontId="0" fillId="0" borderId="0" xfId="0"/>
    <xf numFmtId="0" fontId="0" fillId="0" borderId="0" xfId="0"/>
    <xf numFmtId="0" fontId="0" fillId="0" borderId="0" xfId="0"/>
    <xf numFmtId="0" fontId="0" fillId="2" borderId="0" xfId="0" applyFill="1"/>
    <xf numFmtId="0" fontId="3" fillId="2" borderId="0" xfId="0" applyFont="1" applyFill="1"/>
    <xf numFmtId="0" fontId="5" fillId="2" borderId="0" xfId="0" applyFont="1" applyFill="1" applyBorder="1" applyAlignment="1">
      <alignment horizontal="left" wrapText="1"/>
    </xf>
    <xf numFmtId="0" fontId="5" fillId="2" borderId="0" xfId="0" applyFont="1" applyFill="1" applyAlignment="1">
      <alignment horizontal="left" wrapText="1"/>
    </xf>
    <xf numFmtId="0" fontId="4" fillId="2" borderId="0" xfId="0" applyFont="1" applyFill="1" applyAlignment="1">
      <alignment horizontal="center" vertical="center" wrapText="1"/>
    </xf>
    <xf numFmtId="0" fontId="0" fillId="0" borderId="0" xfId="0" applyFill="1"/>
    <xf numFmtId="0" fontId="0" fillId="0" borderId="0" xfId="0"/>
    <xf numFmtId="0" fontId="6" fillId="2" borderId="0" xfId="0" applyFont="1" applyFill="1"/>
    <xf numFmtId="0" fontId="6" fillId="0" borderId="0" xfId="0" applyFont="1"/>
    <xf numFmtId="0" fontId="7" fillId="2" borderId="0" xfId="0" applyFont="1" applyFill="1"/>
    <xf numFmtId="0" fontId="6" fillId="0" borderId="0" xfId="0" applyFont="1" applyFill="1"/>
    <xf numFmtId="0" fontId="0" fillId="0" borderId="0" xfId="0"/>
    <xf numFmtId="0" fontId="0" fillId="0" borderId="0" xfId="0"/>
    <xf numFmtId="0" fontId="0" fillId="0" borderId="0" xfId="0"/>
    <xf numFmtId="0" fontId="0" fillId="0" borderId="0" xfId="0" applyAlignment="1">
      <alignment horizontal="left" indent="2"/>
    </xf>
    <xf numFmtId="0" fontId="0" fillId="0" borderId="0" xfId="0"/>
    <xf numFmtId="164" fontId="3" fillId="0" borderId="0" xfId="0" applyNumberFormat="1" applyFont="1"/>
    <xf numFmtId="0" fontId="0" fillId="3" borderId="0" xfId="0" applyFill="1"/>
    <xf numFmtId="0" fontId="0" fillId="4" borderId="0" xfId="0" applyFill="1"/>
    <xf numFmtId="0" fontId="0" fillId="6" borderId="0" xfId="0" applyFill="1"/>
    <xf numFmtId="0" fontId="0" fillId="7" borderId="0" xfId="0" applyFill="1"/>
    <xf numFmtId="0" fontId="0" fillId="8" borderId="0" xfId="0" applyFill="1"/>
    <xf numFmtId="0" fontId="0" fillId="9" borderId="0" xfId="0" applyFill="1"/>
    <xf numFmtId="0" fontId="0" fillId="0" borderId="0" xfId="0"/>
    <xf numFmtId="0" fontId="0" fillId="0" borderId="0" xfId="0"/>
    <xf numFmtId="0" fontId="0" fillId="5" borderId="0" xfId="0" applyFill="1"/>
    <xf numFmtId="0" fontId="0" fillId="10" borderId="0" xfId="0" applyFill="1"/>
    <xf numFmtId="0" fontId="0" fillId="11" borderId="0" xfId="0" applyFill="1"/>
    <xf numFmtId="0" fontId="0" fillId="0" borderId="1" xfId="0" applyBorder="1" applyAlignment="1">
      <alignment wrapText="1"/>
    </xf>
    <xf numFmtId="0" fontId="0" fillId="0" borderId="3" xfId="0" applyBorder="1"/>
    <xf numFmtId="0" fontId="0" fillId="0" borderId="3" xfId="0" applyBorder="1"/>
    <xf numFmtId="0" fontId="0" fillId="0" borderId="2" xfId="0" applyBorder="1"/>
    <xf numFmtId="0" fontId="0" fillId="0" borderId="1" xfId="0" applyBorder="1"/>
    <xf numFmtId="1" fontId="0" fillId="0" borderId="1" xfId="0" applyNumberFormat="1" applyBorder="1"/>
    <xf numFmtId="0" fontId="0" fillId="5" borderId="1" xfId="0" applyFill="1" applyBorder="1"/>
    <xf numFmtId="0" fontId="0" fillId="3" borderId="1" xfId="0" applyFill="1" applyBorder="1"/>
    <xf numFmtId="0" fontId="0" fillId="10" borderId="1" xfId="0" applyFill="1" applyBorder="1"/>
    <xf numFmtId="0" fontId="0" fillId="8" borderId="1" xfId="0" applyFill="1" applyBorder="1"/>
    <xf numFmtId="0" fontId="0" fillId="0" borderId="3" xfId="0" applyBorder="1"/>
    <xf numFmtId="0" fontId="0" fillId="0" borderId="0" xfId="0"/>
    <xf numFmtId="0" fontId="1" fillId="0" borderId="0" xfId="0" applyFont="1"/>
    <xf numFmtId="0" fontId="3" fillId="0" borderId="0" xfId="0" applyFont="1" applyFill="1"/>
    <xf numFmtId="0" fontId="5" fillId="0" borderId="0" xfId="0" applyFont="1" applyFill="1" applyBorder="1" applyAlignment="1">
      <alignment horizontal="left" wrapText="1"/>
    </xf>
    <xf numFmtId="0" fontId="5" fillId="0" borderId="0" xfId="0" applyFont="1" applyFill="1" applyAlignment="1">
      <alignment horizontal="left" wrapText="1"/>
    </xf>
    <xf numFmtId="0" fontId="7" fillId="0" borderId="0" xfId="0" applyFont="1" applyFill="1"/>
    <xf numFmtId="0" fontId="0" fillId="0" borderId="0" xfId="0" applyFont="1" applyFill="1"/>
  </cellXfs>
  <cellStyles count="1">
    <cellStyle name="Normal" xfId="0" builtinId="0"/>
  </cellStyles>
  <dxfs count="16">
    <dxf>
      <numFmt numFmtId="1" formatCode="0"/>
    </dxf>
    <dxf>
      <numFmt numFmtId="1" formatCode="0"/>
    </dxf>
    <dxf>
      <numFmt numFmtId="1" formatCode="0"/>
    </dxf>
    <dxf>
      <numFmt numFmtId="1" formatCode="0"/>
    </dxf>
    <dxf>
      <numFmt numFmtId="1" formatCode="0"/>
    </dxf>
    <dxf>
      <numFmt numFmtId="164" formatCode="0.0"/>
    </dxf>
    <dxf>
      <numFmt numFmtId="2" formatCode="0.00"/>
    </dxf>
    <dxf>
      <fill>
        <patternFill>
          <bgColor theme="5" tint="0.59996337778862885"/>
        </patternFill>
      </fill>
    </dxf>
    <dxf>
      <fill>
        <patternFill>
          <bgColor theme="5" tint="0.39994506668294322"/>
        </patternFill>
      </fill>
    </dxf>
    <dxf>
      <fill>
        <patternFill>
          <bgColor theme="5" tint="-0.24994659260841701"/>
        </patternFill>
      </fill>
    </dxf>
    <dxf>
      <fill>
        <patternFill>
          <bgColor theme="5" tint="-0.499984740745262"/>
        </patternFill>
      </fill>
    </dxf>
    <dxf>
      <fill>
        <patternFill>
          <bgColor theme="9" tint="0.59996337778862885"/>
        </patternFill>
      </fill>
    </dxf>
    <dxf>
      <fill>
        <patternFill>
          <bgColor theme="9" tint="0.39994506668294322"/>
        </patternFill>
      </fill>
    </dxf>
    <dxf>
      <fill>
        <patternFill>
          <bgColor theme="9" tint="-0.499984740745262"/>
        </patternFill>
      </fill>
    </dxf>
    <dxf>
      <fill>
        <patternFill>
          <bgColor theme="9" tint="-0.24994659260841701"/>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pivotCacheDefinition" Target="pivotCache/pivotCacheDefinition1.xml"/><Relationship Id="rId12" Type="http://schemas.openxmlformats.org/officeDocument/2006/relationships/connections" Target="connections.xml"/><Relationship Id="rId17" Type="http://schemas.openxmlformats.org/officeDocument/2006/relationships/customXml" Target="../customXml/item1.xml"/><Relationship Id="rId25" Type="http://schemas.openxmlformats.org/officeDocument/2006/relationships/customXml" Target="../customXml/item9.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openxmlformats.org/officeDocument/2006/relationships/customXml" Target="../customXml/item8.xml"/><Relationship Id="rId5" Type="http://schemas.openxmlformats.org/officeDocument/2006/relationships/worksheet" Target="worksheets/sheet5.xml"/><Relationship Id="rId15" Type="http://schemas.openxmlformats.org/officeDocument/2006/relationships/powerPivotData" Target="model/item.data"/><Relationship Id="rId23" Type="http://schemas.openxmlformats.org/officeDocument/2006/relationships/customXml" Target="../customXml/item7.xml"/><Relationship Id="rId10" Type="http://schemas.openxmlformats.org/officeDocument/2006/relationships/pivotCacheDefinition" Target="pivotCache/pivotCacheDefinition4.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pivotCacheDefinition" Target="pivotCache/pivotCacheDefinition3.xml"/><Relationship Id="rId14" Type="http://schemas.openxmlformats.org/officeDocument/2006/relationships/sharedStrings" Target="sharedStrings.xml"/><Relationship Id="rId22" Type="http://schemas.openxmlformats.org/officeDocument/2006/relationships/customXml" Target="../customXml/item6.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3949.431175925929" createdVersion="6" refreshedVersion="6" minRefreshableVersion="3" recordCount="149" xr:uid="{00000000-000A-0000-FFFF-FFFF00000000}">
  <cacheSource type="worksheet">
    <worksheetSource ref="A3:E152" sheet="RAWData"/>
  </cacheSource>
  <cacheFields count="5">
    <cacheField name="CS" numFmtId="0">
      <sharedItems containsBlank="1" count="12">
        <s v="PL-Horticulture"/>
        <s v="UK-Arable"/>
        <s v="IT-Hazelnut"/>
        <s v="SE-Poultry"/>
        <s v="ES-Livestock"/>
        <s v="DE-Arable"/>
        <s v="NL-Arable"/>
        <s v="BG-Arable"/>
        <s v="BE-Dairy"/>
        <s v="FR-Livestock"/>
        <s v="RO-Mixed"/>
        <m/>
      </sharedItems>
    </cacheField>
    <cacheField name="Ind./Attr./BC" numFmtId="0">
      <sharedItems containsBlank="1"/>
    </cacheField>
    <cacheField name="Indicator" numFmtId="0">
      <sharedItems containsBlank="1" count="131">
        <s v="1) Utilised agricultural area"/>
        <s v="2) Purchase prices for agricultural products"/>
        <s v="3) Income dynamics"/>
        <s v="4) Labour costs"/>
        <s v="1) Coupled with local and natural capital (production)"/>
        <s v="2) Functional diversity"/>
        <s v="3) Response diversity"/>
        <s v="4) Reasonably profitable"/>
        <s v="Stability in prices of agricultural products  "/>
        <s v="Limited number of extreme weather conditions  "/>
        <s v="Availability of seasonal workers   "/>
        <s v="Transparent and consistent regulations"/>
        <s v="Expansion of UAA"/>
        <s v="Locally suited organic crop varieties  "/>
        <s v="Increase of profit margin"/>
        <s v="Accessibility of agricultural land (physical and value terms)"/>
        <s v="Increase of horizontal cooperation (producer groups, joint storage facilities)"/>
        <s v="Improve consumer preferences and raise awareness"/>
        <s v="Increase of vertical cooperation (sorting, processing)"/>
        <s v="Increase implementation of origin labelling"/>
        <s v="Diversity of farm types"/>
        <s v="Socially self-organised"/>
        <s v="Connected to relevant stakeholders outside of the farming system"/>
        <s v="Infrastructure for innovation"/>
        <s v="Soil health"/>
        <s v="Biodiversity"/>
        <s v="Happiness index of farmers"/>
        <s v="Percent of products certified higher welfare standards"/>
        <s v="Keep or increase farm diversity"/>
        <s v="% farmers in socially self-organised groups"/>
        <s v="% of farmers collaborating with outside stakeholders"/>
        <s v="Advisors per farm"/>
        <s v="Soil health maintained or increased and the % of cover crops, % spring crops, rotation length and seedbed preparation techniques (till / soil disturbance) "/>
        <s v="minimum % of crops which require pollinators, minimum 5-year rotations, hedgerows and field margins maintained "/>
        <s v="% or scale of farmer feeling valued in that they are contributing positively to society"/>
        <s v="% produce in higher welfare standards"/>
        <s v="Gross Saleable Production"/>
        <s v="Gross Margin"/>
        <s v="Organic farming (Ha)"/>
        <s v="Retention of young people"/>
        <s v="Socially self-organized"/>
        <s v="Coupled with local and natural capital"/>
        <s v="Supports rural life"/>
        <s v="Diverse policies"/>
        <s v="Growing demand"/>
        <s v="Prices linked to the real cost"/>
        <s v="Hazelnut prices decline"/>
        <s v="Concentration of the confectionery industry"/>
        <s v="New markets"/>
        <s v="Short supply chain"/>
        <s v="Brands with high local value"/>
        <s v="Extreme weather events: drought"/>
        <s v="Greater eco-friendly requirements"/>
        <s v="Cultural changes"/>
        <s v="Research"/>
        <s v="More young people in the system"/>
        <s v="Information flow"/>
        <s v="CAP support"/>
        <s v="Duty-Free Markets"/>
        <s v="Viable income"/>
        <s v="Healthy and affordable products"/>
        <s v="Maintain natural resources in good conditions"/>
        <s v="Animal health and welfare "/>
        <s v="Response diversity"/>
        <s v="Reasonably profitable "/>
        <s v="Functional diversity"/>
        <s v="Openness "/>
        <s v="Farm size"/>
        <s v="Balance between production costs and farm gate prices"/>
        <s v="Access to land and capital"/>
        <s v="Knowledge management"/>
        <s v="Qualified labor"/>
        <s v="Effective bureaucracy"/>
        <s v="Technological innovation"/>
        <s v="Sheep census"/>
        <s v="Number of farms"/>
        <s v="Production coupled with local and natural resources"/>
        <s v="Support rural life"/>
        <s v="Reasonably profitable"/>
        <s v="New  technology applied to sheep sector farm management"/>
        <s v="Farmers training in new technology"/>
        <s v="Improved  sanitary conditions"/>
        <s v="Improved animal handling"/>
        <s v="Geo-localization technology"/>
        <s v="Use of sub-products"/>
        <s v="New financial products"/>
        <s v="New commercialization channels"/>
        <s v="Public aids for public goods provision"/>
        <s v="Broader access to pastures and stubble fields"/>
        <s v="Sustainable pastures management"/>
        <s v="Research relationship nature-ovine sector"/>
        <s v="Reduced bureaucracy control"/>
        <s v="Sector oriented legislation (sanitary, environmental and urban)"/>
        <s v="Rural development"/>
        <s v="Public awareness of the contribution of sector"/>
        <s v="Improved cooperation among actors"/>
        <s v="Cereal production (t/ha)"/>
        <s v="Profitability (Euro/ha)"/>
        <s v="Availability of successors"/>
        <s v="Availability of workers"/>
        <s v="Soil quality"/>
        <s v="Production of biogas"/>
        <s v="Water availability"/>
        <s v="Regional infrastructure"/>
        <s v="Demand"/>
        <s v="Labelling (certificates and standards)"/>
        <s v="Agglomeration areas"/>
        <s v="Independent generation of income (without subsidies)"/>
        <s v="Political incentives"/>
        <s v="Research &amp; Development"/>
        <s v="Educational system"/>
        <s v="Stability of political system"/>
        <s v="Access to internet and other infrastructure"/>
        <s v="CAP has to set right incentives"/>
        <s v="De-bureaucratization"/>
        <s v="Culture of trust"/>
        <s v="Improved societal perception of Agric. "/>
        <s v="Societal dialogue / new social contract"/>
        <s v="Starch potato production"/>
        <s v="Profitability"/>
        <s v="Reasonable profitable"/>
        <s v="Social self-organization"/>
        <s v="Exposed to disturbance"/>
        <s v="Productivity (t/ha)"/>
        <s v="Net farm income"/>
        <s v="Nutrient balance"/>
        <s v="Diversity of production"/>
        <s v="Level of services in rural areas"/>
        <s v="Coupled with local and natural capital (production)"/>
        <s v="Exposed to disturbances"/>
        <m/>
      </sharedItems>
    </cacheField>
    <cacheField name="Function" numFmtId="0">
      <sharedItems containsBlank="1" count="9">
        <s v="Food production"/>
        <s v="Economic viability"/>
        <m/>
        <s v="Natural Resources"/>
        <s v="Biodiversity &amp; habitat"/>
        <s v="Quality of life"/>
        <s v="Animal health &amp; welfare"/>
        <s v="Attractiveness of the area"/>
        <s v="Bio-based resources"/>
      </sharedItems>
    </cacheField>
    <cacheField name="Resilience attribute" numFmtId="0">
      <sharedItems containsBlank="1" count="12">
        <m/>
        <s v="Production coupled with local and natural capital"/>
        <s v="Functional diversity"/>
        <s v="Response diversity"/>
        <s v="Reasonable profitable"/>
        <s v="Diversity of farm types"/>
        <s v="Socially self-organised"/>
        <s v="Connected to relevant stakeholders outside of the farming system"/>
        <s v="Infrastructure for innovation"/>
        <s v="Support rural life"/>
        <s v="Diverse policies"/>
        <s v="Exposed to disturbance"/>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hor" refreshedDate="44252.669345254631" backgroundQuery="1" createdVersion="6" refreshedVersion="6" minRefreshableVersion="3" recordCount="0" supportSubquery="1" supportAdvancedDrill="1" xr:uid="{949C6289-0265-4503-BCE7-5E4CC0B5F90E}">
  <cacheSource type="external" connectionId="1"/>
  <cacheFields count="4">
    <cacheField name="[Range].[Ind./Attr./BC].[Ind./Attr./BC]" caption="Ind./Attr./BC" numFmtId="0" hierarchy="1" level="1">
      <sharedItems count="2">
        <s v="Indicator"/>
        <s v="Resilience attributes"/>
      </sharedItems>
    </cacheField>
    <cacheField name="[Range].[Function].[Function]" caption="Function" numFmtId="0" hierarchy="3" level="1">
      <sharedItems count="20">
        <s v="Animal health &amp; welfare"/>
        <s v="Attractiveness of the area"/>
        <s v="Bio-based resources"/>
        <s v="Biodiversity &amp; habitat"/>
        <s v="Economic viability"/>
        <s v="Food production"/>
        <s v="Natural resources"/>
        <s v="Quality of life"/>
        <s v="Appropriately connected with actors outside the farming system"/>
        <s v="Coupled with local and natural capital (legislation)"/>
        <s v="Diverse policies"/>
        <s v="Exposed to disturbance"/>
        <s v="Functional diversity"/>
        <s v="Infrastructure for innovation"/>
        <s v="Production coupled with local and natural capital"/>
        <s v="Reasonable profitable"/>
        <s v="Response diversity"/>
        <s v="Socially self-organised"/>
        <s v="Spatial and temporal heterogeneity (farm types)"/>
        <s v="Support rural life"/>
      </sharedItems>
    </cacheField>
    <cacheField name="[Measures].[Count of Score]" caption="Count of Score" numFmtId="0" hierarchy="24" level="32767"/>
    <cacheField name="[Measures].[measure 1]" caption="measure 1" numFmtId="0" hierarchy="18" level="32767"/>
  </cacheFields>
  <cacheHierarchies count="25">
    <cacheHierarchy uniqueName="[Range].[CS]" caption="CS" attribute="1" defaultMemberUniqueName="[Range].[CS].[All]" allUniqueName="[Range].[CS].[All]" dimensionUniqueName="[Range]" displayFolder="" count="0" memberValueDatatype="130" unbalanced="0"/>
    <cacheHierarchy uniqueName="[Range].[Ind./Attr./BC]" caption="Ind./Attr./BC" attribute="1" defaultMemberUniqueName="[Range].[Ind./Attr./BC].[All]" allUniqueName="[Range].[Ind./Attr./BC].[All]" dimensionUniqueName="[Range]" displayFolder="" count="2" memberValueDatatype="130" unbalanced="0">
      <fieldsUsage count="2">
        <fieldUsage x="-1"/>
        <fieldUsage x="0"/>
      </fieldsUsage>
    </cacheHierarchy>
    <cacheHierarchy uniqueName="[Range].[Indicator]" caption="Indicator" attribute="1" defaultMemberUniqueName="[Range].[Indicator].[All]" allUniqueName="[Range].[Indicator].[All]" dimensionUniqueName="[Range]" displayFolder="" count="0" memberValueDatatype="130" unbalanced="0"/>
    <cacheHierarchy uniqueName="[Range].[Function]" caption="Function" attribute="1" defaultMemberUniqueName="[Range].[Function].[All]" allUniqueName="[Range].[Function].[All]" dimensionUniqueName="[Range]" displayFolder="" count="2" memberValueDatatype="130" unbalanced="0">
      <fieldsUsage count="2">
        <fieldUsage x="-1"/>
        <fieldUsage x="1"/>
      </fieldsUsage>
    </cacheHierarchy>
    <cacheHierarchy uniqueName="[Range].[Resilience attribute]" caption="Resilience attribute" attribute="1" defaultMemberUniqueName="[Range].[Resilience attribute].[All]" allUniqueName="[Range].[Resilience attribute].[All]" dimensionUniqueName="[Range]" displayFolder="" count="0" memberValueDatatype="130" unbalanced="0"/>
    <cacheHierarchy uniqueName="[Range].[Score]" caption="Score" attribute="1" defaultMemberUniqueName="[Range].[Score].[All]" allUniqueName="[Range].[Score].[All]" dimensionUniqueName="[Range]" displayFolder="" count="0" memberValueDatatype="130" unbalanced="0"/>
    <cacheHierarchy uniqueName="[Range].[Status quo]" caption="Status quo" attribute="1" defaultMemberUniqueName="[Range].[Status quo].[All]" allUniqueName="[Range].[Status quo].[All]" dimensionUniqueName="[Range]" displayFolder="" count="0" memberValueDatatype="5" unbalanced="0"/>
    <cacheHierarchy uniqueName="[Range].[Challenge]" caption="Challenge" attribute="1" defaultMemberUniqueName="[Range].[Challenge].[All]" allUniqueName="[Range].[Challenge].[All]" dimensionUniqueName="[Range]" displayFolder="" count="0" memberValueDatatype="130" unbalanced="0"/>
    <cacheHierarchy uniqueName="[Range].[Challenge 1]" caption="Challenge 1" attribute="1" defaultMemberUniqueName="[Range].[Challenge 1].[All]" allUniqueName="[Range].[Challenge 1].[All]" dimensionUniqueName="[Range]" displayFolder="" count="0" memberValueDatatype="130" unbalanced="0"/>
    <cacheHierarchy uniqueName="[Range].[Challenge 2]" caption="Challenge 2" attribute="1" defaultMemberUniqueName="[Range].[Challenge 2].[All]" allUniqueName="[Range].[Challenge 2].[All]" dimensionUniqueName="[Range]" displayFolder="" count="0" memberValueDatatype="130" unbalanced="0"/>
    <cacheHierarchy uniqueName="[Range].[Challenge 3]" caption="Challenge 3" attribute="1" defaultMemberUniqueName="[Range].[Challenge 3].[All]" allUniqueName="[Range].[Challenge 3].[All]" dimensionUniqueName="[Range]" displayFolder="" count="0" memberValueDatatype="130" unbalanced="0"/>
    <cacheHierarchy uniqueName="[Range].[Challenge 4]" caption="Challenge 4" attribute="1" defaultMemberUniqueName="[Range].[Challenge 4].[All]" allUniqueName="[Range].[Challenge 4].[All]" dimensionUniqueName="[Range]" displayFolder="" count="0" memberValueDatatype="130" unbalanced="0"/>
    <cacheHierarchy uniqueName="[Range].[Alternative 1]" caption="Alternative 1" attribute="1" defaultMemberUniqueName="[Range].[Alternative 1].[All]" allUniqueName="[Range].[Alternative 1].[All]" dimensionUniqueName="[Range]" displayFolder="" count="0" memberValueDatatype="130" unbalanced="0"/>
    <cacheHierarchy uniqueName="[Range].[Alternative 2]" caption="Alternative 2" attribute="1" defaultMemberUniqueName="[Range].[Alternative 2].[All]" allUniqueName="[Range].[Alternative 2].[All]" dimensionUniqueName="[Range]" displayFolder="" count="0" memberValueDatatype="130" unbalanced="0"/>
    <cacheHierarchy uniqueName="[Range].[Alternative 3]" caption="Alternative 3" attribute="1" defaultMemberUniqueName="[Range].[Alternative 3].[All]" allUniqueName="[Range].[Alternative 3].[All]" dimensionUniqueName="[Range]" displayFolder="" count="0" memberValueDatatype="130" unbalanced="0"/>
    <cacheHierarchy uniqueName="[Range].[Alternative 4]" caption="Alternative 4" attribute="1" defaultMemberUniqueName="[Range].[Alternative 4].[All]" allUniqueName="[Range].[Alternative 4].[All]" dimensionUniqueName="[Range]" displayFolder="" count="0" memberValueDatatype="130" unbalanced="0"/>
    <cacheHierarchy uniqueName="[Range].[AlternativeMax]" caption="AlternativeMax" attribute="1" defaultMemberUniqueName="[Range].[AlternativeMax].[All]" allUniqueName="[Range].[AlternativeMax].[All]" dimensionUniqueName="[Range]" displayFolder="" count="0" memberValueDatatype="5" unbalanced="0"/>
    <cacheHierarchy uniqueName="[Range].[AlternativeMin]" caption="AlternativeMin" attribute="1" defaultMemberUniqueName="[Range].[AlternativeMin].[All]" allUniqueName="[Range].[AlternativeMin].[All]" dimensionUniqueName="[Range]" displayFolder="" count="0" memberValueDatatype="5" unbalanced="0"/>
    <cacheHierarchy uniqueName="[Measures].[measure 1]" caption="measure 1" measure="1" displayFolder="" measureGroup="Range" count="0" oneField="1">
      <fieldsUsage count="1">
        <fieldUsage x="3"/>
      </fieldsUsage>
    </cacheHierarchy>
    <cacheHierarchy uniqueName="[Measures].[measure 2]" caption="measure 2" measure="1" displayFolder="" measureGroup="Range" count="0"/>
    <cacheHierarchy uniqueName="[Measures].[measure 3]" caption="measure 3" measure="1" displayFolder="" measureGroup="Range" count="0"/>
    <cacheHierarchy uniqueName="[Measures].[measure 4]" caption="measure 4" measure="1" displayFolder="" measureGroup="Range" count="0"/>
    <cacheHierarchy uniqueName="[Measures].[__XL_Count Range]" caption="__XL_Count Range" measure="1" displayFolder="" measureGroup="Range" count="0" hidden="1"/>
    <cacheHierarchy uniqueName="[Measures].[__No measures defined]" caption="__No measures defined" measure="1" displayFolder="" count="0" hidden="1"/>
    <cacheHierarchy uniqueName="[Measures].[Count of Score]" caption="Count of Score" measure="1" displayFolder="" measureGroup="Range" count="0" oneField="1" hidden="1">
      <fieldsUsage count="1">
        <fieldUsage x="2"/>
      </fieldsUsage>
      <extLst>
        <ext xmlns:x15="http://schemas.microsoft.com/office/spreadsheetml/2010/11/main" uri="{B97F6D7D-B522-45F9-BDA1-12C45D357490}">
          <x15:cacheHierarchy aggregatedColumn="5"/>
        </ext>
      </extLst>
    </cacheHierarchy>
  </cacheHierarchies>
  <kpis count="0"/>
  <dimensions count="2">
    <dimension measure="1" name="Measures" uniqueName="[Measures]" caption="Measures"/>
    <dimension name="Range" uniqueName="[Range]" caption="Range"/>
  </dimensions>
  <measureGroups count="1">
    <measureGroup name="Range" caption="Rang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049.471534606484" createdVersion="8" refreshedVersion="8" minRefreshableVersion="3" recordCount="486" xr:uid="{1C2CB2DD-4DF2-42FE-8C7D-E57155F856E2}">
  <cacheSource type="worksheet">
    <worksheetSource ref="A1:H487" sheet="DataReordered"/>
  </cacheSource>
  <cacheFields count="8">
    <cacheField name="CS" numFmtId="0">
      <sharedItems count="9">
        <s v="BG-Arable"/>
        <s v="DE-Arable&amp;Mixed"/>
        <s v="ES-Livestock"/>
        <s v="IT-Hazelnut"/>
        <s v="NL-Arable"/>
        <s v="PL-Horticulture"/>
        <s v="RO-Mixed"/>
        <s v="SE-Poultry"/>
        <s v="UK-Arable"/>
      </sharedItems>
    </cacheField>
    <cacheField name="Name" numFmtId="0">
      <sharedItems/>
    </cacheField>
    <cacheField name="Categorie" numFmtId="0">
      <sharedItems count="12">
        <s v="Status quo"/>
        <s v="System decline"/>
        <s v="Technology"/>
        <s v="Organic / nature friendly"/>
        <s v="Intensification"/>
        <s v="Attractive countryside"/>
        <s v="Diversification"/>
        <s v="Specialization"/>
        <s v="Product valorization"/>
        <s v="Collaboration"/>
        <s v="Alt3"/>
        <s v="Alt4"/>
      </sharedItems>
    </cacheField>
    <cacheField name="Ind./Attr./BC" numFmtId="0">
      <sharedItems count="3">
        <s v="Indicator"/>
        <s v="Resilience attributes"/>
        <s v="Extra indicator"/>
      </sharedItems>
    </cacheField>
    <cacheField name="Indicator" numFmtId="0">
      <sharedItems containsMixedTypes="1" containsNumber="1" containsInteger="1" minValue="0" maxValue="0" count="50">
        <s v="Productivity (t/ha)"/>
        <s v="Net farm income"/>
        <s v="Nutrient balance"/>
        <s v="Diversity of production"/>
        <s v="Level of services in rural areas"/>
        <s v="Production coupled with local and natural capital"/>
        <s v="Exposed to disturbance"/>
        <s v="Socially self-organised"/>
        <s v="Infrastructure for innovation"/>
        <s v="Cereal production (t/ha)"/>
        <s v="Profitability (Euro/ha)"/>
        <s v="Availability of successors"/>
        <s v="Availability of workers"/>
        <s v="Soil quality"/>
        <s v="Production of biogas"/>
        <s v="Water availability"/>
        <s v="Response diversity"/>
        <s v="Support rural life"/>
        <s v="Gross margin"/>
        <s v="Sheep census"/>
        <s v="Number of farms"/>
        <s v="Diverse policies"/>
        <s v="Reasonable profitable"/>
        <s v="Gross Saleable Production"/>
        <s v="Organic farming (Ha)"/>
        <s v="Retention of young people"/>
        <s v="Starch potato production"/>
        <s v="Profitability"/>
        <s v="Functional diversity"/>
        <s v="Utilised agricultural area"/>
        <s v="Purchase prices for agricultural products"/>
        <s v="Income dynamics"/>
        <s v="Labour costs"/>
        <s v="Agricultural production"/>
        <s v="Sales of agricultural products"/>
        <s v="Subsidies"/>
        <s v="Awareness of biodiversity importance"/>
        <s v="Spatial and temporal heterogeneity (farm types)"/>
        <s v="Appropriately connected with actors outside the farming system"/>
        <s v="Coupled with local and natural capital (legislation)"/>
        <s v="Farm size"/>
        <s v="Viable income"/>
        <s v="Healthy and affordable products"/>
        <s v="Maintain natural resources in good conditions"/>
        <s v="Animal health and welfare "/>
        <s v="Soil health"/>
        <s v="Biodiversity"/>
        <s v="Happiness index of farmers"/>
        <s v="Percent of products certified higher welfare standards"/>
        <n v="0" u="1"/>
      </sharedItems>
    </cacheField>
    <cacheField name="Function" numFmtId="0">
      <sharedItems containsMixedTypes="1" containsNumber="1" containsInteger="1" minValue="0" maxValue="0"/>
    </cacheField>
    <cacheField name="Resilience attribute" numFmtId="0">
      <sharedItems containsMixedTypes="1" containsNumber="1" containsInteger="1" minValue="0" maxValue="0"/>
    </cacheField>
    <cacheField name="Score" numFmtId="0">
      <sharedItems containsMixedTypes="1" containsNumber="1" minValue="-2" maxValue="2"/>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049.890803009257" missingItemsLimit="0" createdVersion="8" refreshedVersion="8" minRefreshableVersion="3" recordCount="81" xr:uid="{4376CA0D-774D-468D-A081-D3351BA12C64}">
  <cacheSource type="worksheet">
    <worksheetSource ref="S3:AJ84" sheet="RAWData"/>
  </cacheSource>
  <cacheFields count="18">
    <cacheField name="CS" numFmtId="0">
      <sharedItems/>
    </cacheField>
    <cacheField name="Ind./Attr./BC" numFmtId="0">
      <sharedItems count="3">
        <s v="Indicator"/>
        <s v="Resilience attributes"/>
        <s v="Extra indicator"/>
      </sharedItems>
    </cacheField>
    <cacheField name="Indicator" numFmtId="0">
      <sharedItems containsBlank="1"/>
    </cacheField>
    <cacheField name="Function" numFmtId="0">
      <sharedItems containsMixedTypes="1" containsNumber="1" containsInteger="1" minValue="0" maxValue="0" count="21">
        <s v="Food production"/>
        <s v="Economic viability"/>
        <s v="Natural resources"/>
        <s v="Biodiversity &amp; habitat"/>
        <s v="Attractiveness of the area"/>
        <s v="Production coupled with local and natural capital"/>
        <s v="Exposed to disturbance"/>
        <s v="Socially self-organised"/>
        <s v="Infrastructure for innovation"/>
        <s v="Bio-based resources"/>
        <s v="Response diversity"/>
        <s v="Support rural life"/>
        <s v="Diverse policies"/>
        <s v="Reasonable profitable"/>
        <s v="Functional diversity"/>
        <s v="Spatial and temporal heterogeneity (farm types)"/>
        <s v="Appropriately connected with actors outside the farming system"/>
        <s v="Coupled with local and natural capital (legislation)"/>
        <n v="0"/>
        <s v="Animal health &amp; welfare"/>
        <s v="Quality of life"/>
      </sharedItems>
    </cacheField>
    <cacheField name="Resilience attribute" numFmtId="0">
      <sharedItems containsBlank="1" containsMixedTypes="1" containsNumber="1" containsInteger="1" minValue="0" maxValue="0"/>
    </cacheField>
    <cacheField name="Score" numFmtId="0">
      <sharedItems containsBlank="1"/>
    </cacheField>
    <cacheField name="Status quo" numFmtId="0">
      <sharedItems containsString="0" containsBlank="1" containsNumber="1" minValue="-2" maxValue="1"/>
    </cacheField>
    <cacheField name="Challenge" numFmtId="0">
      <sharedItems containsBlank="1" containsMixedTypes="1" containsNumber="1" minValue="-2" maxValue="2"/>
    </cacheField>
    <cacheField name="Challenge 1" numFmtId="0">
      <sharedItems containsBlank="1" containsMixedTypes="1" containsNumber="1" minValue="-2" maxValue="2"/>
    </cacheField>
    <cacheField name="Challenge 2" numFmtId="0">
      <sharedItems containsBlank="1" containsMixedTypes="1" containsNumber="1" containsInteger="1" minValue="-1" maxValue="-1"/>
    </cacheField>
    <cacheField name="Challenge 3" numFmtId="0">
      <sharedItems containsBlank="1" containsMixedTypes="1" containsNumber="1" minValue="-0.5" maxValue="1"/>
    </cacheField>
    <cacheField name="Challenge 4" numFmtId="0">
      <sharedItems containsBlank="1" containsMixedTypes="1" containsNumber="1" containsInteger="1" minValue="-2" maxValue="1"/>
    </cacheField>
    <cacheField name="Alternative 1" numFmtId="0">
      <sharedItems containsBlank="1" containsMixedTypes="1" containsNumber="1" minValue="-2" maxValue="2"/>
    </cacheField>
    <cacheField name="Alternative 2" numFmtId="0">
      <sharedItems containsBlank="1" containsMixedTypes="1" containsNumber="1" minValue="-1" maxValue="2"/>
    </cacheField>
    <cacheField name="Alternative 3" numFmtId="0">
      <sharedItems containsBlank="1" containsMixedTypes="1" containsNumber="1" minValue="-0.5" maxValue="2"/>
    </cacheField>
    <cacheField name="Alternative 4" numFmtId="0">
      <sharedItems containsBlank="1" containsMixedTypes="1" containsNumber="1" minValue="-1" maxValue="2"/>
    </cacheField>
    <cacheField name="AlternativeMax" numFmtId="0">
      <sharedItems containsSemiMixedTypes="0" containsString="0" containsNumber="1" minValue="-0.5" maxValue="2"/>
    </cacheField>
    <cacheField name="AlternativeMin" numFmtId="0">
      <sharedItems containsSemiMixedTypes="0" containsString="0" containsNumber="1" minValue="-2" maxValue="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9">
  <r>
    <x v="0"/>
    <s v="Indicator"/>
    <x v="0"/>
    <x v="0"/>
    <x v="0"/>
  </r>
  <r>
    <x v="0"/>
    <s v="Indicator"/>
    <x v="1"/>
    <x v="1"/>
    <x v="0"/>
  </r>
  <r>
    <x v="0"/>
    <s v="Indicator"/>
    <x v="2"/>
    <x v="1"/>
    <x v="0"/>
  </r>
  <r>
    <x v="0"/>
    <s v="Indicator"/>
    <x v="3"/>
    <x v="1"/>
    <x v="0"/>
  </r>
  <r>
    <x v="0"/>
    <s v="Resilience attributes"/>
    <x v="4"/>
    <x v="2"/>
    <x v="1"/>
  </r>
  <r>
    <x v="0"/>
    <s v="Resilience attributes"/>
    <x v="5"/>
    <x v="2"/>
    <x v="2"/>
  </r>
  <r>
    <x v="0"/>
    <s v="Resilience attributes"/>
    <x v="6"/>
    <x v="2"/>
    <x v="3"/>
  </r>
  <r>
    <x v="0"/>
    <s v="Resilience attributes"/>
    <x v="7"/>
    <x v="2"/>
    <x v="4"/>
  </r>
  <r>
    <x v="0"/>
    <s v="Boundary conditions"/>
    <x v="8"/>
    <x v="2"/>
    <x v="0"/>
  </r>
  <r>
    <x v="0"/>
    <s v="Boundary conditions"/>
    <x v="9"/>
    <x v="2"/>
    <x v="0"/>
  </r>
  <r>
    <x v="0"/>
    <s v="Boundary conditions"/>
    <x v="10"/>
    <x v="2"/>
    <x v="0"/>
  </r>
  <r>
    <x v="0"/>
    <s v="Boundary conditions"/>
    <x v="11"/>
    <x v="2"/>
    <x v="0"/>
  </r>
  <r>
    <x v="0"/>
    <s v="Boundary conditions"/>
    <x v="12"/>
    <x v="2"/>
    <x v="0"/>
  </r>
  <r>
    <x v="0"/>
    <s v="Boundary conditions"/>
    <x v="13"/>
    <x v="2"/>
    <x v="0"/>
  </r>
  <r>
    <x v="0"/>
    <s v="Boundary conditions"/>
    <x v="14"/>
    <x v="2"/>
    <x v="0"/>
  </r>
  <r>
    <x v="0"/>
    <s v="Boundary conditions"/>
    <x v="15"/>
    <x v="2"/>
    <x v="0"/>
  </r>
  <r>
    <x v="0"/>
    <s v="Boundary conditions"/>
    <x v="16"/>
    <x v="2"/>
    <x v="0"/>
  </r>
  <r>
    <x v="0"/>
    <s v="Boundary conditions"/>
    <x v="17"/>
    <x v="2"/>
    <x v="0"/>
  </r>
  <r>
    <x v="0"/>
    <s v="Boundary conditions"/>
    <x v="18"/>
    <x v="2"/>
    <x v="0"/>
  </r>
  <r>
    <x v="0"/>
    <s v="Boundary conditions"/>
    <x v="19"/>
    <x v="2"/>
    <x v="0"/>
  </r>
  <r>
    <x v="1"/>
    <s v="Resilience attributes"/>
    <x v="20"/>
    <x v="2"/>
    <x v="5"/>
  </r>
  <r>
    <x v="1"/>
    <s v="Resilience attributes"/>
    <x v="21"/>
    <x v="2"/>
    <x v="6"/>
  </r>
  <r>
    <x v="1"/>
    <s v="Resilience attributes"/>
    <x v="22"/>
    <x v="2"/>
    <x v="7"/>
  </r>
  <r>
    <x v="1"/>
    <s v="Resilience attributes"/>
    <x v="23"/>
    <x v="2"/>
    <x v="8"/>
  </r>
  <r>
    <x v="1"/>
    <s v="Indicator"/>
    <x v="24"/>
    <x v="3"/>
    <x v="0"/>
  </r>
  <r>
    <x v="1"/>
    <s v="Indicator"/>
    <x v="25"/>
    <x v="4"/>
    <x v="0"/>
  </r>
  <r>
    <x v="1"/>
    <s v="Indicator"/>
    <x v="26"/>
    <x v="5"/>
    <x v="0"/>
  </r>
  <r>
    <x v="1"/>
    <s v="Indicator"/>
    <x v="27"/>
    <x v="6"/>
    <x v="0"/>
  </r>
  <r>
    <x v="1"/>
    <s v="Boundary conditions"/>
    <x v="28"/>
    <x v="2"/>
    <x v="0"/>
  </r>
  <r>
    <x v="1"/>
    <s v="Boundary conditions"/>
    <x v="29"/>
    <x v="2"/>
    <x v="0"/>
  </r>
  <r>
    <x v="1"/>
    <s v="Boundary conditions"/>
    <x v="30"/>
    <x v="2"/>
    <x v="0"/>
  </r>
  <r>
    <x v="1"/>
    <s v="Boundary conditions"/>
    <x v="31"/>
    <x v="2"/>
    <x v="0"/>
  </r>
  <r>
    <x v="1"/>
    <s v="Boundary conditions"/>
    <x v="32"/>
    <x v="2"/>
    <x v="0"/>
  </r>
  <r>
    <x v="1"/>
    <s v="Boundary conditions"/>
    <x v="33"/>
    <x v="2"/>
    <x v="0"/>
  </r>
  <r>
    <x v="1"/>
    <s v="Boundary conditions"/>
    <x v="34"/>
    <x v="2"/>
    <x v="0"/>
  </r>
  <r>
    <x v="1"/>
    <s v="Boundary conditions"/>
    <x v="35"/>
    <x v="2"/>
    <x v="0"/>
  </r>
  <r>
    <x v="2"/>
    <s v="Indicator"/>
    <x v="36"/>
    <x v="0"/>
    <x v="0"/>
  </r>
  <r>
    <x v="2"/>
    <s v="Indicator"/>
    <x v="37"/>
    <x v="1"/>
    <x v="0"/>
  </r>
  <r>
    <x v="2"/>
    <s v="Indicator"/>
    <x v="38"/>
    <x v="4"/>
    <x v="0"/>
  </r>
  <r>
    <x v="2"/>
    <s v="Indicator"/>
    <x v="39"/>
    <x v="7"/>
    <x v="0"/>
  </r>
  <r>
    <x v="2"/>
    <s v="Resilience attributes"/>
    <x v="40"/>
    <x v="2"/>
    <x v="6"/>
  </r>
  <r>
    <x v="2"/>
    <s v="Resilience attributes"/>
    <x v="41"/>
    <x v="2"/>
    <x v="1"/>
  </r>
  <r>
    <x v="2"/>
    <s v="Resilience attributes"/>
    <x v="42"/>
    <x v="2"/>
    <x v="9"/>
  </r>
  <r>
    <x v="2"/>
    <s v="Resilience attributes"/>
    <x v="23"/>
    <x v="2"/>
    <x v="8"/>
  </r>
  <r>
    <x v="2"/>
    <s v="Resilience attributes"/>
    <x v="43"/>
    <x v="2"/>
    <x v="10"/>
  </r>
  <r>
    <x v="2"/>
    <s v="Boundary conditions"/>
    <x v="44"/>
    <x v="2"/>
    <x v="0"/>
  </r>
  <r>
    <x v="2"/>
    <s v="Boundary conditions"/>
    <x v="45"/>
    <x v="2"/>
    <x v="0"/>
  </r>
  <r>
    <x v="2"/>
    <s v="Boundary conditions"/>
    <x v="46"/>
    <x v="2"/>
    <x v="0"/>
  </r>
  <r>
    <x v="2"/>
    <s v="Boundary conditions"/>
    <x v="47"/>
    <x v="2"/>
    <x v="0"/>
  </r>
  <r>
    <x v="2"/>
    <s v="Boundary conditions"/>
    <x v="48"/>
    <x v="2"/>
    <x v="0"/>
  </r>
  <r>
    <x v="2"/>
    <s v="Boundary conditions"/>
    <x v="49"/>
    <x v="2"/>
    <x v="0"/>
  </r>
  <r>
    <x v="2"/>
    <s v="Boundary conditions"/>
    <x v="50"/>
    <x v="2"/>
    <x v="0"/>
  </r>
  <r>
    <x v="2"/>
    <s v="Boundary conditions"/>
    <x v="51"/>
    <x v="2"/>
    <x v="0"/>
  </r>
  <r>
    <x v="2"/>
    <s v="Boundary conditions"/>
    <x v="52"/>
    <x v="2"/>
    <x v="0"/>
  </r>
  <r>
    <x v="2"/>
    <s v="Boundary conditions"/>
    <x v="53"/>
    <x v="2"/>
    <x v="0"/>
  </r>
  <r>
    <x v="2"/>
    <s v="Boundary conditions"/>
    <x v="54"/>
    <x v="2"/>
    <x v="0"/>
  </r>
  <r>
    <x v="2"/>
    <s v="Boundary conditions"/>
    <x v="55"/>
    <x v="2"/>
    <x v="0"/>
  </r>
  <r>
    <x v="2"/>
    <s v="Boundary conditions"/>
    <x v="56"/>
    <x v="2"/>
    <x v="0"/>
  </r>
  <r>
    <x v="2"/>
    <s v="Boundary conditions"/>
    <x v="57"/>
    <x v="2"/>
    <x v="0"/>
  </r>
  <r>
    <x v="2"/>
    <s v="Boundary conditions"/>
    <x v="58"/>
    <x v="2"/>
    <x v="0"/>
  </r>
  <r>
    <x v="3"/>
    <s v="Indicator"/>
    <x v="59"/>
    <x v="1"/>
    <x v="0"/>
  </r>
  <r>
    <x v="3"/>
    <s v="Indicator"/>
    <x v="60"/>
    <x v="0"/>
    <x v="0"/>
  </r>
  <r>
    <x v="3"/>
    <s v="Indicator"/>
    <x v="61"/>
    <x v="3"/>
    <x v="0"/>
  </r>
  <r>
    <x v="3"/>
    <s v="Indicator"/>
    <x v="62"/>
    <x v="6"/>
    <x v="0"/>
  </r>
  <r>
    <x v="3"/>
    <s v="Resilience attributes"/>
    <x v="63"/>
    <x v="2"/>
    <x v="3"/>
  </r>
  <r>
    <x v="3"/>
    <s v="Resilience attributes"/>
    <x v="64"/>
    <x v="2"/>
    <x v="4"/>
  </r>
  <r>
    <x v="3"/>
    <s v="Resilience attributes"/>
    <x v="65"/>
    <x v="2"/>
    <x v="2"/>
  </r>
  <r>
    <x v="3"/>
    <s v="Resilience attributes"/>
    <x v="66"/>
    <x v="2"/>
    <x v="11"/>
  </r>
  <r>
    <x v="3"/>
    <s v="Resilience attributes"/>
    <x v="23"/>
    <x v="2"/>
    <x v="8"/>
  </r>
  <r>
    <x v="3"/>
    <s v="Extra indicator"/>
    <x v="67"/>
    <x v="2"/>
    <x v="0"/>
  </r>
  <r>
    <x v="3"/>
    <s v="Boundary conditions"/>
    <x v="68"/>
    <x v="2"/>
    <x v="0"/>
  </r>
  <r>
    <x v="3"/>
    <s v="Boundary conditions"/>
    <x v="69"/>
    <x v="2"/>
    <x v="0"/>
  </r>
  <r>
    <x v="3"/>
    <s v="Boundary conditions"/>
    <x v="70"/>
    <x v="2"/>
    <x v="0"/>
  </r>
  <r>
    <x v="3"/>
    <s v="Boundary conditions"/>
    <x v="71"/>
    <x v="2"/>
    <x v="0"/>
  </r>
  <r>
    <x v="3"/>
    <s v="Boundary conditions"/>
    <x v="72"/>
    <x v="2"/>
    <x v="0"/>
  </r>
  <r>
    <x v="3"/>
    <s v="Boundary conditions"/>
    <x v="73"/>
    <x v="2"/>
    <x v="0"/>
  </r>
  <r>
    <x v="4"/>
    <s v="Indicator"/>
    <x v="37"/>
    <x v="1"/>
    <x v="0"/>
  </r>
  <r>
    <x v="4"/>
    <s v="Indicator"/>
    <x v="74"/>
    <x v="0"/>
    <x v="0"/>
  </r>
  <r>
    <x v="4"/>
    <s v="Indicator"/>
    <x v="75"/>
    <x v="7"/>
    <x v="0"/>
  </r>
  <r>
    <x v="4"/>
    <s v="Resilience attributes"/>
    <x v="76"/>
    <x v="2"/>
    <x v="1"/>
  </r>
  <r>
    <x v="4"/>
    <s v="Resilience attributes"/>
    <x v="43"/>
    <x v="2"/>
    <x v="10"/>
  </r>
  <r>
    <x v="4"/>
    <s v="Resilience attributes"/>
    <x v="40"/>
    <x v="2"/>
    <x v="6"/>
  </r>
  <r>
    <x v="4"/>
    <s v="Resilience attributes"/>
    <x v="77"/>
    <x v="2"/>
    <x v="9"/>
  </r>
  <r>
    <x v="4"/>
    <s v="Resilience attributes"/>
    <x v="23"/>
    <x v="2"/>
    <x v="8"/>
  </r>
  <r>
    <x v="4"/>
    <s v="Resilience attributes"/>
    <x v="78"/>
    <x v="2"/>
    <x v="4"/>
  </r>
  <r>
    <x v="4"/>
    <s v="Boundary conditions"/>
    <x v="79"/>
    <x v="2"/>
    <x v="0"/>
  </r>
  <r>
    <x v="4"/>
    <s v="Boundary conditions"/>
    <x v="80"/>
    <x v="2"/>
    <x v="0"/>
  </r>
  <r>
    <x v="4"/>
    <s v="Boundary conditions"/>
    <x v="81"/>
    <x v="2"/>
    <x v="0"/>
  </r>
  <r>
    <x v="4"/>
    <s v="Boundary conditions"/>
    <x v="82"/>
    <x v="2"/>
    <x v="0"/>
  </r>
  <r>
    <x v="4"/>
    <s v="Boundary conditions"/>
    <x v="83"/>
    <x v="2"/>
    <x v="0"/>
  </r>
  <r>
    <x v="4"/>
    <s v="Boundary conditions"/>
    <x v="84"/>
    <x v="2"/>
    <x v="0"/>
  </r>
  <r>
    <x v="4"/>
    <s v="Boundary conditions"/>
    <x v="85"/>
    <x v="2"/>
    <x v="0"/>
  </r>
  <r>
    <x v="4"/>
    <s v="Boundary conditions"/>
    <x v="86"/>
    <x v="2"/>
    <x v="0"/>
  </r>
  <r>
    <x v="4"/>
    <s v="Boundary conditions"/>
    <x v="87"/>
    <x v="2"/>
    <x v="0"/>
  </r>
  <r>
    <x v="4"/>
    <s v="Boundary conditions"/>
    <x v="88"/>
    <x v="2"/>
    <x v="0"/>
  </r>
  <r>
    <x v="4"/>
    <s v="Boundary conditions"/>
    <x v="89"/>
    <x v="2"/>
    <x v="0"/>
  </r>
  <r>
    <x v="4"/>
    <s v="Boundary conditions"/>
    <x v="90"/>
    <x v="2"/>
    <x v="0"/>
  </r>
  <r>
    <x v="4"/>
    <s v="Boundary conditions"/>
    <x v="91"/>
    <x v="2"/>
    <x v="0"/>
  </r>
  <r>
    <x v="4"/>
    <s v="Boundary conditions"/>
    <x v="92"/>
    <x v="2"/>
    <x v="0"/>
  </r>
  <r>
    <x v="4"/>
    <s v="Boundary conditions"/>
    <x v="93"/>
    <x v="2"/>
    <x v="0"/>
  </r>
  <r>
    <x v="4"/>
    <s v="Boundary conditions"/>
    <x v="94"/>
    <x v="2"/>
    <x v="0"/>
  </r>
  <r>
    <x v="4"/>
    <s v="Boundary conditions"/>
    <x v="95"/>
    <x v="2"/>
    <x v="0"/>
  </r>
  <r>
    <x v="5"/>
    <s v="Indicator"/>
    <x v="96"/>
    <x v="0"/>
    <x v="0"/>
  </r>
  <r>
    <x v="5"/>
    <s v="Indicator"/>
    <x v="97"/>
    <x v="1"/>
    <x v="0"/>
  </r>
  <r>
    <x v="5"/>
    <s v="Indicator"/>
    <x v="98"/>
    <x v="7"/>
    <x v="0"/>
  </r>
  <r>
    <x v="5"/>
    <s v="Indicator"/>
    <x v="99"/>
    <x v="1"/>
    <x v="0"/>
  </r>
  <r>
    <x v="5"/>
    <s v="Indicator"/>
    <x v="100"/>
    <x v="3"/>
    <x v="0"/>
  </r>
  <r>
    <x v="5"/>
    <s v="Indicator"/>
    <x v="101"/>
    <x v="8"/>
    <x v="0"/>
  </r>
  <r>
    <x v="5"/>
    <s v="Indicator"/>
    <x v="102"/>
    <x v="3"/>
    <x v="0"/>
  </r>
  <r>
    <x v="5"/>
    <s v="Resilience attributes"/>
    <x v="63"/>
    <x v="2"/>
    <x v="3"/>
  </r>
  <r>
    <x v="5"/>
    <s v="Resilience attributes"/>
    <x v="103"/>
    <x v="2"/>
    <x v="8"/>
  </r>
  <r>
    <x v="5"/>
    <s v="Resilience attributes"/>
    <x v="42"/>
    <x v="2"/>
    <x v="9"/>
  </r>
  <r>
    <x v="5"/>
    <s v="Boundary conditions"/>
    <x v="104"/>
    <x v="2"/>
    <x v="0"/>
  </r>
  <r>
    <x v="5"/>
    <s v="Boundary conditions"/>
    <x v="105"/>
    <x v="2"/>
    <x v="0"/>
  </r>
  <r>
    <x v="5"/>
    <s v="Boundary conditions"/>
    <x v="106"/>
    <x v="2"/>
    <x v="0"/>
  </r>
  <r>
    <x v="5"/>
    <s v="Boundary conditions"/>
    <x v="107"/>
    <x v="2"/>
    <x v="0"/>
  </r>
  <r>
    <x v="5"/>
    <s v="Boundary conditions"/>
    <x v="108"/>
    <x v="2"/>
    <x v="0"/>
  </r>
  <r>
    <x v="5"/>
    <s v="Boundary conditions"/>
    <x v="109"/>
    <x v="2"/>
    <x v="0"/>
  </r>
  <r>
    <x v="5"/>
    <s v="Boundary conditions"/>
    <x v="110"/>
    <x v="2"/>
    <x v="0"/>
  </r>
  <r>
    <x v="5"/>
    <s v="Boundary conditions"/>
    <x v="111"/>
    <x v="2"/>
    <x v="0"/>
  </r>
  <r>
    <x v="5"/>
    <s v="Boundary conditions"/>
    <x v="112"/>
    <x v="2"/>
    <x v="0"/>
  </r>
  <r>
    <x v="5"/>
    <s v="Boundary conditions"/>
    <x v="113"/>
    <x v="2"/>
    <x v="0"/>
  </r>
  <r>
    <x v="5"/>
    <s v="Boundary conditions"/>
    <x v="114"/>
    <x v="2"/>
    <x v="0"/>
  </r>
  <r>
    <x v="5"/>
    <s v="Boundary conditions"/>
    <x v="115"/>
    <x v="2"/>
    <x v="0"/>
  </r>
  <r>
    <x v="5"/>
    <s v="Boundary conditions"/>
    <x v="116"/>
    <x v="2"/>
    <x v="0"/>
  </r>
  <r>
    <x v="5"/>
    <s v="Boundary conditions"/>
    <x v="117"/>
    <x v="2"/>
    <x v="0"/>
  </r>
  <r>
    <x v="6"/>
    <s v="Indicator"/>
    <x v="118"/>
    <x v="0"/>
    <x v="0"/>
  </r>
  <r>
    <x v="6"/>
    <s v="Indicator"/>
    <x v="119"/>
    <x v="1"/>
    <x v="0"/>
  </r>
  <r>
    <x v="6"/>
    <s v="Indicator"/>
    <x v="100"/>
    <x v="3"/>
    <x v="0"/>
  </r>
  <r>
    <x v="6"/>
    <s v="Indicator"/>
    <x v="102"/>
    <x v="3"/>
    <x v="0"/>
  </r>
  <r>
    <x v="6"/>
    <s v="Resilience attributes"/>
    <x v="120"/>
    <x v="2"/>
    <x v="4"/>
  </r>
  <r>
    <x v="6"/>
    <s v="Resilience attributes"/>
    <x v="121"/>
    <x v="2"/>
    <x v="6"/>
  </r>
  <r>
    <x v="6"/>
    <s v="Resilience attributes"/>
    <x v="23"/>
    <x v="2"/>
    <x v="8"/>
  </r>
  <r>
    <x v="6"/>
    <s v="Resilience attributes"/>
    <x v="76"/>
    <x v="2"/>
    <x v="1"/>
  </r>
  <r>
    <x v="6"/>
    <s v="Resilience attributes"/>
    <x v="65"/>
    <x v="2"/>
    <x v="2"/>
  </r>
  <r>
    <x v="6"/>
    <s v="Resilience attributes"/>
    <x v="122"/>
    <x v="2"/>
    <x v="11"/>
  </r>
  <r>
    <x v="7"/>
    <s v="Indicator"/>
    <x v="123"/>
    <x v="0"/>
    <x v="0"/>
  </r>
  <r>
    <x v="7"/>
    <s v="Indicator"/>
    <x v="124"/>
    <x v="1"/>
    <x v="0"/>
  </r>
  <r>
    <x v="7"/>
    <s v="Indicator"/>
    <x v="125"/>
    <x v="3"/>
    <x v="0"/>
  </r>
  <r>
    <x v="7"/>
    <s v="Indicator"/>
    <x v="126"/>
    <x v="4"/>
    <x v="0"/>
  </r>
  <r>
    <x v="7"/>
    <s v="Indicator"/>
    <x v="127"/>
    <x v="7"/>
    <x v="0"/>
  </r>
  <r>
    <x v="7"/>
    <s v="Resilience attributes"/>
    <x v="128"/>
    <x v="2"/>
    <x v="1"/>
  </r>
  <r>
    <x v="7"/>
    <s v="Resilience attributes"/>
    <x v="129"/>
    <x v="2"/>
    <x v="11"/>
  </r>
  <r>
    <x v="7"/>
    <s v="Resilience attributes"/>
    <x v="121"/>
    <x v="2"/>
    <x v="6"/>
  </r>
  <r>
    <x v="7"/>
    <s v="Resilience attributes"/>
    <x v="23"/>
    <x v="2"/>
    <x v="8"/>
  </r>
  <r>
    <x v="8"/>
    <m/>
    <x v="130"/>
    <x v="2"/>
    <x v="0"/>
  </r>
  <r>
    <x v="9"/>
    <m/>
    <x v="130"/>
    <x v="2"/>
    <x v="0"/>
  </r>
  <r>
    <x v="10"/>
    <m/>
    <x v="130"/>
    <x v="2"/>
    <x v="0"/>
  </r>
  <r>
    <x v="11"/>
    <m/>
    <x v="130"/>
    <x v="2"/>
    <x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86">
  <r>
    <x v="0"/>
    <s v="Status quo"/>
    <x v="0"/>
    <x v="0"/>
    <x v="0"/>
    <s v="Food production"/>
    <n v="0"/>
    <n v="1"/>
  </r>
  <r>
    <x v="0"/>
    <s v="Status quo"/>
    <x v="0"/>
    <x v="0"/>
    <x v="1"/>
    <s v="Economic viability"/>
    <n v="0"/>
    <n v="-1"/>
  </r>
  <r>
    <x v="0"/>
    <s v="Status quo"/>
    <x v="0"/>
    <x v="0"/>
    <x v="2"/>
    <s v="Natural resources"/>
    <n v="0"/>
    <n v="-1"/>
  </r>
  <r>
    <x v="0"/>
    <s v="Status quo"/>
    <x v="0"/>
    <x v="0"/>
    <x v="3"/>
    <s v="Biodiversity &amp; habitat"/>
    <n v="0"/>
    <n v="0"/>
  </r>
  <r>
    <x v="0"/>
    <s v="Status quo"/>
    <x v="0"/>
    <x v="0"/>
    <x v="4"/>
    <s v="Attractiveness of the area"/>
    <n v="0"/>
    <n v="0"/>
  </r>
  <r>
    <x v="0"/>
    <s v="Status quo"/>
    <x v="0"/>
    <x v="1"/>
    <x v="5"/>
    <s v="Production coupled with local and natural capital"/>
    <s v="Production coupled with local and natural capital"/>
    <n v="0"/>
  </r>
  <r>
    <x v="0"/>
    <s v="Status quo"/>
    <x v="0"/>
    <x v="1"/>
    <x v="6"/>
    <s v="Exposed to disturbance"/>
    <s v="Exposed to disturbance"/>
    <n v="0"/>
  </r>
  <r>
    <x v="0"/>
    <s v="Status quo"/>
    <x v="0"/>
    <x v="1"/>
    <x v="7"/>
    <s v="Socially self-organised"/>
    <s v="Socially self-organised"/>
    <n v="0"/>
  </r>
  <r>
    <x v="0"/>
    <s v="Status quo"/>
    <x v="0"/>
    <x v="1"/>
    <x v="8"/>
    <s v="Infrastructure for innovation"/>
    <s v="Infrastructure for innovation"/>
    <n v="0"/>
  </r>
  <r>
    <x v="1"/>
    <s v="Status quo"/>
    <x v="0"/>
    <x v="0"/>
    <x v="9"/>
    <s v="Food production"/>
    <n v="0"/>
    <n v="-0.5"/>
  </r>
  <r>
    <x v="1"/>
    <s v="Status quo"/>
    <x v="0"/>
    <x v="0"/>
    <x v="10"/>
    <s v="Economic viability"/>
    <n v="0"/>
    <n v="-0.5"/>
  </r>
  <r>
    <x v="1"/>
    <s v="Status quo"/>
    <x v="0"/>
    <x v="0"/>
    <x v="11"/>
    <s v="Attractiveness of the area"/>
    <n v="0"/>
    <n v="-1"/>
  </r>
  <r>
    <x v="1"/>
    <s v="Status quo"/>
    <x v="0"/>
    <x v="0"/>
    <x v="12"/>
    <s v="Economic viability"/>
    <n v="0"/>
    <n v="-1"/>
  </r>
  <r>
    <x v="1"/>
    <s v="Status quo"/>
    <x v="0"/>
    <x v="0"/>
    <x v="13"/>
    <s v="Natural resources"/>
    <n v="0"/>
    <n v="0"/>
  </r>
  <r>
    <x v="1"/>
    <s v="Status quo"/>
    <x v="0"/>
    <x v="0"/>
    <x v="14"/>
    <s v="Bio-based resources"/>
    <n v="0"/>
    <n v="0"/>
  </r>
  <r>
    <x v="1"/>
    <s v="Status quo"/>
    <x v="0"/>
    <x v="0"/>
    <x v="15"/>
    <s v="Natural resources"/>
    <n v="0"/>
    <n v="-1"/>
  </r>
  <r>
    <x v="1"/>
    <s v="Status quo"/>
    <x v="0"/>
    <x v="1"/>
    <x v="16"/>
    <s v="Response diversity"/>
    <s v="Response diversity"/>
    <n v="0"/>
  </r>
  <r>
    <x v="1"/>
    <s v="Status quo"/>
    <x v="0"/>
    <x v="1"/>
    <x v="8"/>
    <s v="Infrastructure for innovation"/>
    <s v="Infrastructure for innovation"/>
    <n v="0"/>
  </r>
  <r>
    <x v="1"/>
    <s v="Status quo"/>
    <x v="0"/>
    <x v="1"/>
    <x v="17"/>
    <s v="Support rural life"/>
    <s v="Support rural life"/>
    <n v="0"/>
  </r>
  <r>
    <x v="2"/>
    <s v="Status quo"/>
    <x v="0"/>
    <x v="0"/>
    <x v="18"/>
    <s v="Economic viability"/>
    <n v="0"/>
    <n v="0"/>
  </r>
  <r>
    <x v="2"/>
    <s v="Status quo"/>
    <x v="0"/>
    <x v="0"/>
    <x v="19"/>
    <s v="Food production"/>
    <n v="0"/>
    <n v="-2"/>
  </r>
  <r>
    <x v="2"/>
    <s v="Status quo"/>
    <x v="0"/>
    <x v="0"/>
    <x v="20"/>
    <s v="Attractiveness of the area"/>
    <n v="0"/>
    <n v="-2"/>
  </r>
  <r>
    <x v="2"/>
    <s v="Status quo"/>
    <x v="0"/>
    <x v="1"/>
    <x v="5"/>
    <s v="Production coupled with local and natural capital"/>
    <s v="Production coupled with local and natural capital"/>
    <n v="-1"/>
  </r>
  <r>
    <x v="2"/>
    <s v="Status quo"/>
    <x v="0"/>
    <x v="1"/>
    <x v="21"/>
    <s v="Diverse policies"/>
    <s v="Diverse policies"/>
    <n v="0"/>
  </r>
  <r>
    <x v="2"/>
    <s v="Status quo"/>
    <x v="0"/>
    <x v="1"/>
    <x v="7"/>
    <s v="Socially self-organised"/>
    <s v="Socially self-organised"/>
    <n v="0"/>
  </r>
  <r>
    <x v="2"/>
    <s v="Status quo"/>
    <x v="0"/>
    <x v="1"/>
    <x v="17"/>
    <s v="Support rural life"/>
    <s v="Support rural life"/>
    <n v="-1"/>
  </r>
  <r>
    <x v="2"/>
    <s v="Status quo"/>
    <x v="0"/>
    <x v="1"/>
    <x v="8"/>
    <s v="Infrastructure for innovation"/>
    <s v="Infrastructure for innovation"/>
    <n v="-1"/>
  </r>
  <r>
    <x v="2"/>
    <s v="Status quo"/>
    <x v="0"/>
    <x v="1"/>
    <x v="22"/>
    <s v="Reasonable profitable"/>
    <s v="Reasonable profitable"/>
    <n v="-1"/>
  </r>
  <r>
    <x v="3"/>
    <s v="Status quo"/>
    <x v="0"/>
    <x v="0"/>
    <x v="23"/>
    <s v="Food production"/>
    <n v="0"/>
    <n v="1"/>
  </r>
  <r>
    <x v="3"/>
    <s v="Status quo"/>
    <x v="0"/>
    <x v="0"/>
    <x v="18"/>
    <s v="Economic viability"/>
    <n v="0"/>
    <n v="0"/>
  </r>
  <r>
    <x v="3"/>
    <s v="Status quo"/>
    <x v="0"/>
    <x v="0"/>
    <x v="24"/>
    <s v="Biodiversity &amp; habitat"/>
    <n v="0"/>
    <n v="1"/>
  </r>
  <r>
    <x v="3"/>
    <s v="Status quo"/>
    <x v="0"/>
    <x v="0"/>
    <x v="25"/>
    <s v="Attractiveness of the area"/>
    <n v="0"/>
    <n v="1"/>
  </r>
  <r>
    <x v="3"/>
    <s v="Status quo"/>
    <x v="0"/>
    <x v="1"/>
    <x v="7"/>
    <s v="Socially self-organised"/>
    <s v="Socially self-organised"/>
    <n v="0"/>
  </r>
  <r>
    <x v="3"/>
    <s v="Status quo"/>
    <x v="0"/>
    <x v="1"/>
    <x v="5"/>
    <s v="Production coupled with local and natural capital"/>
    <s v="Production coupled with local and natural capital"/>
    <n v="1"/>
  </r>
  <r>
    <x v="3"/>
    <s v="Status quo"/>
    <x v="0"/>
    <x v="1"/>
    <x v="17"/>
    <s v="Support rural life"/>
    <s v="Support rural life"/>
    <n v="1"/>
  </r>
  <r>
    <x v="3"/>
    <s v="Status quo"/>
    <x v="0"/>
    <x v="1"/>
    <x v="8"/>
    <s v="Infrastructure for innovation"/>
    <s v="Infrastructure for innovation"/>
    <n v="1"/>
  </r>
  <r>
    <x v="3"/>
    <s v="Status quo"/>
    <x v="0"/>
    <x v="1"/>
    <x v="21"/>
    <s v="Diverse policies"/>
    <s v="Diverse policies"/>
    <n v="0"/>
  </r>
  <r>
    <x v="4"/>
    <s v="Status quo"/>
    <x v="0"/>
    <x v="0"/>
    <x v="26"/>
    <s v="Food production"/>
    <n v="0"/>
    <n v="0"/>
  </r>
  <r>
    <x v="4"/>
    <s v="Status quo"/>
    <x v="0"/>
    <x v="0"/>
    <x v="27"/>
    <s v="Economic viability"/>
    <n v="0"/>
    <n v="1"/>
  </r>
  <r>
    <x v="4"/>
    <s v="Status quo"/>
    <x v="0"/>
    <x v="0"/>
    <x v="13"/>
    <s v="Natural resources"/>
    <n v="0"/>
    <n v="1"/>
  </r>
  <r>
    <x v="4"/>
    <s v="Status quo"/>
    <x v="0"/>
    <x v="0"/>
    <x v="15"/>
    <s v="Natural resources"/>
    <n v="0"/>
    <n v="1"/>
  </r>
  <r>
    <x v="4"/>
    <s v="Status quo"/>
    <x v="0"/>
    <x v="1"/>
    <x v="22"/>
    <s v="Reasonable profitable"/>
    <s v="Reasonable profitable"/>
    <n v="0"/>
  </r>
  <r>
    <x v="4"/>
    <s v="Status quo"/>
    <x v="0"/>
    <x v="1"/>
    <x v="7"/>
    <s v="Socially self-organised"/>
    <s v="Socially self-organised"/>
    <n v="0"/>
  </r>
  <r>
    <x v="4"/>
    <s v="Status quo"/>
    <x v="0"/>
    <x v="1"/>
    <x v="8"/>
    <s v="Infrastructure for innovation"/>
    <s v="Infrastructure for innovation"/>
    <n v="0"/>
  </r>
  <r>
    <x v="4"/>
    <s v="Status quo"/>
    <x v="0"/>
    <x v="1"/>
    <x v="5"/>
    <s v="Production coupled with local and natural capital"/>
    <s v="Production coupled with local and natural capital"/>
    <n v="0"/>
  </r>
  <r>
    <x v="4"/>
    <s v="Status quo"/>
    <x v="0"/>
    <x v="1"/>
    <x v="28"/>
    <s v="Functional diversity"/>
    <s v="Functional diversity"/>
    <n v="0"/>
  </r>
  <r>
    <x v="4"/>
    <s v="Status quo"/>
    <x v="0"/>
    <x v="1"/>
    <x v="6"/>
    <s v="Exposed to disturbance"/>
    <s v="Exposed to disturbance"/>
    <n v="0"/>
  </r>
  <r>
    <x v="5"/>
    <s v="Status quo"/>
    <x v="0"/>
    <x v="0"/>
    <x v="29"/>
    <s v="Food production"/>
    <n v="0"/>
    <n v="0"/>
  </r>
  <r>
    <x v="5"/>
    <s v="Status quo"/>
    <x v="0"/>
    <x v="0"/>
    <x v="30"/>
    <s v="Economic viability"/>
    <n v="0"/>
    <n v="-1"/>
  </r>
  <r>
    <x v="5"/>
    <s v="Status quo"/>
    <x v="0"/>
    <x v="0"/>
    <x v="31"/>
    <s v="Economic viability"/>
    <n v="0"/>
    <n v="-1"/>
  </r>
  <r>
    <x v="5"/>
    <s v="Status quo"/>
    <x v="0"/>
    <x v="0"/>
    <x v="32"/>
    <s v="Economic viability"/>
    <n v="0"/>
    <n v="-1"/>
  </r>
  <r>
    <x v="5"/>
    <s v="Status quo"/>
    <x v="0"/>
    <x v="1"/>
    <x v="5"/>
    <s v="Production coupled with local and natural capital"/>
    <s v="Production coupled with local and natural capital"/>
    <n v="-1"/>
  </r>
  <r>
    <x v="5"/>
    <s v="Status quo"/>
    <x v="0"/>
    <x v="1"/>
    <x v="28"/>
    <s v="Functional diversity"/>
    <s v="Functional diversity"/>
    <n v="0"/>
  </r>
  <r>
    <x v="5"/>
    <s v="Status quo"/>
    <x v="0"/>
    <x v="1"/>
    <x v="16"/>
    <s v="Response diversity"/>
    <s v="Response diversity"/>
    <n v="0"/>
  </r>
  <r>
    <x v="5"/>
    <s v="Status quo"/>
    <x v="0"/>
    <x v="1"/>
    <x v="22"/>
    <s v="Reasonable profitable"/>
    <s v="Reasonable profitable"/>
    <n v="-1"/>
  </r>
  <r>
    <x v="6"/>
    <s v="Status quo"/>
    <x v="0"/>
    <x v="0"/>
    <x v="33"/>
    <s v="Food production"/>
    <n v="0"/>
    <n v="0"/>
  </r>
  <r>
    <x v="6"/>
    <s v="Status quo"/>
    <x v="0"/>
    <x v="0"/>
    <x v="34"/>
    <s v="Bio-based resources"/>
    <n v="0"/>
    <n v="0"/>
  </r>
  <r>
    <x v="6"/>
    <s v="Status quo"/>
    <x v="0"/>
    <x v="0"/>
    <x v="35"/>
    <s v="Economic viability"/>
    <n v="0"/>
    <n v="0"/>
  </r>
  <r>
    <x v="6"/>
    <s v="Status quo"/>
    <x v="0"/>
    <x v="0"/>
    <x v="36"/>
    <s v="Biodiversity &amp; habitat"/>
    <n v="0"/>
    <n v="1"/>
  </r>
  <r>
    <x v="6"/>
    <s v="Status quo"/>
    <x v="0"/>
    <x v="1"/>
    <x v="37"/>
    <s v="Spatial and temporal heterogeneity (farm types)"/>
    <s v="Spatial and temporal heterogeneity (farm types)"/>
    <n v="1"/>
  </r>
  <r>
    <x v="6"/>
    <s v="Status quo"/>
    <x v="0"/>
    <x v="1"/>
    <x v="17"/>
    <s v="Support rural life"/>
    <s v="Support rural life"/>
    <n v="1"/>
  </r>
  <r>
    <x v="6"/>
    <s v="Status quo"/>
    <x v="0"/>
    <x v="1"/>
    <x v="38"/>
    <s v="Appropriately connected with actors outside the farming system"/>
    <s v="Appropriately connected with actors outside the farming system"/>
    <n v="0"/>
  </r>
  <r>
    <x v="6"/>
    <s v="Status quo"/>
    <x v="0"/>
    <x v="1"/>
    <x v="39"/>
    <s v="Coupled with local and natural capital (legislation)"/>
    <s v="Coupled with local and natural capital (legislation)"/>
    <n v="0"/>
  </r>
  <r>
    <x v="7"/>
    <s v="Status quo"/>
    <x v="0"/>
    <x v="2"/>
    <x v="40"/>
    <n v="0"/>
    <n v="0"/>
    <n v="0"/>
  </r>
  <r>
    <x v="7"/>
    <s v="Status quo"/>
    <x v="0"/>
    <x v="0"/>
    <x v="41"/>
    <s v="Economic viability"/>
    <n v="0"/>
    <n v="0"/>
  </r>
  <r>
    <x v="7"/>
    <s v="Status quo"/>
    <x v="0"/>
    <x v="0"/>
    <x v="42"/>
    <s v="Food production"/>
    <n v="0"/>
    <n v="1"/>
  </r>
  <r>
    <x v="7"/>
    <s v="Status quo"/>
    <x v="0"/>
    <x v="0"/>
    <x v="43"/>
    <s v="Natural resources"/>
    <n v="0"/>
    <n v="1"/>
  </r>
  <r>
    <x v="7"/>
    <s v="Status quo"/>
    <x v="0"/>
    <x v="0"/>
    <x v="44"/>
    <s v="Animal health &amp; welfare"/>
    <n v="0"/>
    <n v="1"/>
  </r>
  <r>
    <x v="7"/>
    <s v="Status quo"/>
    <x v="0"/>
    <x v="1"/>
    <x v="16"/>
    <s v="Response diversity"/>
    <s v="Response diversity"/>
    <n v="0"/>
  </r>
  <r>
    <x v="7"/>
    <s v="Status quo"/>
    <x v="0"/>
    <x v="1"/>
    <x v="22"/>
    <s v="Reasonable profitable"/>
    <s v="Reasonable profitable"/>
    <n v="0"/>
  </r>
  <r>
    <x v="7"/>
    <s v="Status quo"/>
    <x v="0"/>
    <x v="1"/>
    <x v="28"/>
    <s v="Functional diversity"/>
    <s v="Functional diversity"/>
    <n v="0"/>
  </r>
  <r>
    <x v="7"/>
    <s v="Status quo"/>
    <x v="0"/>
    <x v="1"/>
    <x v="6"/>
    <s v="Exposed to disturbance"/>
    <s v="Exposed to disturbance"/>
    <n v="1"/>
  </r>
  <r>
    <x v="7"/>
    <s v="Status quo"/>
    <x v="0"/>
    <x v="1"/>
    <x v="8"/>
    <s v="Infrastructure for innovation"/>
    <s v="Infrastructure for innovation"/>
    <n v="1"/>
  </r>
  <r>
    <x v="8"/>
    <s v="Status quo"/>
    <x v="0"/>
    <x v="0"/>
    <x v="45"/>
    <s v="Natural resources"/>
    <n v="0"/>
    <n v="-1"/>
  </r>
  <r>
    <x v="8"/>
    <s v="Status quo"/>
    <x v="0"/>
    <x v="0"/>
    <x v="46"/>
    <s v="Biodiversity &amp; habitat"/>
    <n v="0"/>
    <n v="-1"/>
  </r>
  <r>
    <x v="8"/>
    <s v="Status quo"/>
    <x v="0"/>
    <x v="0"/>
    <x v="47"/>
    <s v="Quality of life"/>
    <n v="0"/>
    <n v="-1"/>
  </r>
  <r>
    <x v="8"/>
    <s v="Status quo"/>
    <x v="0"/>
    <x v="0"/>
    <x v="48"/>
    <s v="Animal health &amp; welfare"/>
    <n v="0"/>
    <n v="0"/>
  </r>
  <r>
    <x v="8"/>
    <s v="Status quo"/>
    <x v="0"/>
    <x v="1"/>
    <x v="37"/>
    <s v="Spatial and temporal heterogeneity (farm types)"/>
    <s v="Spatial and temporal heterogeneity (farm types)"/>
    <n v="0"/>
  </r>
  <r>
    <x v="8"/>
    <s v="Status quo"/>
    <x v="0"/>
    <x v="1"/>
    <x v="7"/>
    <s v="Socially self-organised"/>
    <s v="Socially self-organised"/>
    <n v="0"/>
  </r>
  <r>
    <x v="8"/>
    <s v="Status quo"/>
    <x v="0"/>
    <x v="1"/>
    <x v="38"/>
    <s v="Appropriately connected with actors outside the farming system"/>
    <s v="Appropriately connected with actors outside the farming system"/>
    <n v="-1"/>
  </r>
  <r>
    <x v="8"/>
    <s v="Status quo"/>
    <x v="0"/>
    <x v="1"/>
    <x v="8"/>
    <s v="Infrastructure for innovation"/>
    <s v="Infrastructure for innovation"/>
    <n v="-1"/>
  </r>
  <r>
    <x v="0"/>
    <s v="System decline"/>
    <x v="1"/>
    <x v="0"/>
    <x v="0"/>
    <s v="Food production"/>
    <n v="0"/>
    <n v="-0.5"/>
  </r>
  <r>
    <x v="0"/>
    <s v="System decline"/>
    <x v="1"/>
    <x v="0"/>
    <x v="1"/>
    <s v="Economic viability"/>
    <n v="0"/>
    <n v="-2"/>
  </r>
  <r>
    <x v="0"/>
    <s v="System decline"/>
    <x v="1"/>
    <x v="0"/>
    <x v="2"/>
    <s v="Natural resources"/>
    <n v="0"/>
    <n v="-2"/>
  </r>
  <r>
    <x v="0"/>
    <s v="System decline"/>
    <x v="1"/>
    <x v="0"/>
    <x v="3"/>
    <s v="Biodiversity &amp; habitat"/>
    <n v="0"/>
    <n v="1"/>
  </r>
  <r>
    <x v="0"/>
    <s v="System decline"/>
    <x v="1"/>
    <x v="0"/>
    <x v="4"/>
    <s v="Attractiveness of the area"/>
    <n v="0"/>
    <n v="-2"/>
  </r>
  <r>
    <x v="0"/>
    <s v="System decline"/>
    <x v="1"/>
    <x v="1"/>
    <x v="5"/>
    <s v="Production coupled with local and natural capital"/>
    <s v="Production coupled with local and natural capital"/>
    <n v="-2"/>
  </r>
  <r>
    <x v="0"/>
    <s v="System decline"/>
    <x v="1"/>
    <x v="1"/>
    <x v="6"/>
    <s v="Exposed to disturbance"/>
    <s v="Exposed to disturbance"/>
    <n v="1"/>
  </r>
  <r>
    <x v="0"/>
    <s v="System decline"/>
    <x v="1"/>
    <x v="1"/>
    <x v="7"/>
    <s v="Socially self-organised"/>
    <s v="Socially self-organised"/>
    <n v="1"/>
  </r>
  <r>
    <x v="0"/>
    <s v="System decline"/>
    <x v="1"/>
    <x v="1"/>
    <x v="8"/>
    <s v="Infrastructure for innovation"/>
    <s v="Infrastructure for innovation"/>
    <n v="2"/>
  </r>
  <r>
    <x v="1"/>
    <s v="System decline"/>
    <x v="1"/>
    <x v="0"/>
    <x v="9"/>
    <s v="Food production"/>
    <n v="0"/>
    <n v="-1.5"/>
  </r>
  <r>
    <x v="1"/>
    <s v="System decline"/>
    <x v="1"/>
    <x v="0"/>
    <x v="10"/>
    <s v="Economic viability"/>
    <n v="0"/>
    <n v="-1.5"/>
  </r>
  <r>
    <x v="1"/>
    <s v="System decline"/>
    <x v="1"/>
    <x v="0"/>
    <x v="11"/>
    <s v="Attractiveness of the area"/>
    <n v="0"/>
    <n v="-1.5"/>
  </r>
  <r>
    <x v="1"/>
    <s v="System decline"/>
    <x v="1"/>
    <x v="0"/>
    <x v="12"/>
    <s v="Economic viability"/>
    <n v="0"/>
    <n v="-1.5"/>
  </r>
  <r>
    <x v="1"/>
    <s v="System decline"/>
    <x v="1"/>
    <x v="0"/>
    <x v="13"/>
    <s v="Natural resources"/>
    <n v="0"/>
    <n v="0"/>
  </r>
  <r>
    <x v="1"/>
    <s v="System decline"/>
    <x v="1"/>
    <x v="0"/>
    <x v="14"/>
    <s v="Bio-based resources"/>
    <n v="0"/>
    <n v="-1.5"/>
  </r>
  <r>
    <x v="1"/>
    <s v="System decline"/>
    <x v="1"/>
    <x v="0"/>
    <x v="15"/>
    <s v="Natural resources"/>
    <n v="0"/>
    <n v="-1.5"/>
  </r>
  <r>
    <x v="1"/>
    <s v="System decline"/>
    <x v="1"/>
    <x v="1"/>
    <x v="16"/>
    <s v="Response diversity"/>
    <s v="Response diversity"/>
    <n v="-1.5"/>
  </r>
  <r>
    <x v="1"/>
    <s v="System decline"/>
    <x v="1"/>
    <x v="1"/>
    <x v="8"/>
    <s v="Infrastructure for innovation"/>
    <s v="Infrastructure for innovation"/>
    <n v="-1.5"/>
  </r>
  <r>
    <x v="1"/>
    <s v="System decline"/>
    <x v="1"/>
    <x v="1"/>
    <x v="17"/>
    <s v="Support rural life"/>
    <s v="Support rural life"/>
    <n v="-1.5"/>
  </r>
  <r>
    <x v="2"/>
    <s v="System decline"/>
    <x v="1"/>
    <x v="0"/>
    <x v="18"/>
    <s v="Economic viability"/>
    <n v="0"/>
    <n v="-1.5"/>
  </r>
  <r>
    <x v="2"/>
    <s v="System decline"/>
    <x v="1"/>
    <x v="0"/>
    <x v="19"/>
    <s v="Food production"/>
    <n v="0"/>
    <n v="-2"/>
  </r>
  <r>
    <x v="2"/>
    <s v="System decline"/>
    <x v="1"/>
    <x v="0"/>
    <x v="20"/>
    <s v="Attractiveness of the area"/>
    <n v="0"/>
    <n v="-2"/>
  </r>
  <r>
    <x v="2"/>
    <s v="System decline"/>
    <x v="1"/>
    <x v="1"/>
    <x v="5"/>
    <s v="Production coupled with local and natural capital"/>
    <s v="Production coupled with local and natural capital"/>
    <n v="-1.5"/>
  </r>
  <r>
    <x v="2"/>
    <s v="System decline"/>
    <x v="1"/>
    <x v="1"/>
    <x v="21"/>
    <s v="Diverse policies"/>
    <s v="Diverse policies"/>
    <n v="-1.5"/>
  </r>
  <r>
    <x v="2"/>
    <s v="System decline"/>
    <x v="1"/>
    <x v="1"/>
    <x v="7"/>
    <s v="Socially self-organised"/>
    <s v="Socially self-organised"/>
    <n v="-1.5"/>
  </r>
  <r>
    <x v="2"/>
    <s v="System decline"/>
    <x v="1"/>
    <x v="1"/>
    <x v="17"/>
    <s v="Support rural life"/>
    <s v="Support rural life"/>
    <n v="-1.5"/>
  </r>
  <r>
    <x v="2"/>
    <s v="System decline"/>
    <x v="1"/>
    <x v="1"/>
    <x v="8"/>
    <s v="Infrastructure for innovation"/>
    <s v="Infrastructure for innovation"/>
    <n v="-1.5"/>
  </r>
  <r>
    <x v="2"/>
    <s v="System decline"/>
    <x v="1"/>
    <x v="1"/>
    <x v="22"/>
    <s v="Reasonable profitable"/>
    <s v="Reasonable profitable"/>
    <n v="-1.5"/>
  </r>
  <r>
    <x v="3"/>
    <s v="System decline"/>
    <x v="1"/>
    <x v="0"/>
    <x v="23"/>
    <s v="Food production"/>
    <n v="0"/>
    <n v="-1"/>
  </r>
  <r>
    <x v="3"/>
    <s v="System decline"/>
    <x v="1"/>
    <x v="0"/>
    <x v="18"/>
    <s v="Economic viability"/>
    <n v="0"/>
    <n v="-1"/>
  </r>
  <r>
    <x v="3"/>
    <s v="System decline"/>
    <x v="1"/>
    <x v="0"/>
    <x v="24"/>
    <s v="Biodiversity &amp; habitat"/>
    <n v="0"/>
    <n v="0"/>
  </r>
  <r>
    <x v="3"/>
    <s v="System decline"/>
    <x v="1"/>
    <x v="0"/>
    <x v="25"/>
    <s v="Attractiveness of the area"/>
    <n v="0"/>
    <n v="0"/>
  </r>
  <r>
    <x v="3"/>
    <s v="System decline"/>
    <x v="1"/>
    <x v="1"/>
    <x v="7"/>
    <s v="Socially self-organised"/>
    <s v="Socially self-organised"/>
    <n v="-0.5"/>
  </r>
  <r>
    <x v="3"/>
    <s v="System decline"/>
    <x v="1"/>
    <x v="1"/>
    <x v="5"/>
    <s v="Production coupled with local and natural capital"/>
    <s v="Production coupled with local and natural capital"/>
    <n v="-1"/>
  </r>
  <r>
    <x v="3"/>
    <s v="System decline"/>
    <x v="1"/>
    <x v="1"/>
    <x v="17"/>
    <s v="Support rural life"/>
    <s v="Support rural life"/>
    <n v="-0.5"/>
  </r>
  <r>
    <x v="3"/>
    <s v="System decline"/>
    <x v="1"/>
    <x v="1"/>
    <x v="8"/>
    <s v="Infrastructure for innovation"/>
    <s v="Infrastructure for innovation"/>
    <n v="0.5"/>
  </r>
  <r>
    <x v="3"/>
    <s v="System decline"/>
    <x v="1"/>
    <x v="1"/>
    <x v="21"/>
    <s v="Diverse policies"/>
    <s v="Diverse policies"/>
    <n v="0"/>
  </r>
  <r>
    <x v="4"/>
    <s v="System decline"/>
    <x v="1"/>
    <x v="0"/>
    <x v="26"/>
    <s v="Food production"/>
    <n v="0"/>
    <n v="-1.5"/>
  </r>
  <r>
    <x v="4"/>
    <s v="System decline"/>
    <x v="1"/>
    <x v="0"/>
    <x v="27"/>
    <s v="Economic viability"/>
    <n v="0"/>
    <n v="-1.5"/>
  </r>
  <r>
    <x v="4"/>
    <s v="System decline"/>
    <x v="1"/>
    <x v="0"/>
    <x v="13"/>
    <s v="Natural resources"/>
    <n v="0"/>
    <n v="-1.5"/>
  </r>
  <r>
    <x v="4"/>
    <s v="System decline"/>
    <x v="1"/>
    <x v="0"/>
    <x v="15"/>
    <s v="Natural resources"/>
    <n v="0"/>
    <n v="-1.5"/>
  </r>
  <r>
    <x v="4"/>
    <s v="System decline"/>
    <x v="1"/>
    <x v="1"/>
    <x v="22"/>
    <s v="Reasonable profitable"/>
    <s v="Reasonable profitable"/>
    <n v="-1.5"/>
  </r>
  <r>
    <x v="4"/>
    <s v="System decline"/>
    <x v="1"/>
    <x v="1"/>
    <x v="7"/>
    <s v="Socially self-organised"/>
    <s v="Socially self-organised"/>
    <n v="-1.5"/>
  </r>
  <r>
    <x v="4"/>
    <s v="System decline"/>
    <x v="1"/>
    <x v="1"/>
    <x v="8"/>
    <s v="Infrastructure for innovation"/>
    <s v="Infrastructure for innovation"/>
    <n v="-1.5"/>
  </r>
  <r>
    <x v="4"/>
    <s v="System decline"/>
    <x v="1"/>
    <x v="1"/>
    <x v="5"/>
    <s v="Production coupled with local and natural capital"/>
    <s v="Production coupled with local and natural capital"/>
    <n v="-1.5"/>
  </r>
  <r>
    <x v="4"/>
    <s v="System decline"/>
    <x v="1"/>
    <x v="1"/>
    <x v="28"/>
    <s v="Functional diversity"/>
    <s v="Functional diversity"/>
    <n v="1"/>
  </r>
  <r>
    <x v="4"/>
    <s v="System decline"/>
    <x v="1"/>
    <x v="1"/>
    <x v="6"/>
    <s v="Exposed to disturbance"/>
    <s v="Exposed to disturbance"/>
    <n v="0"/>
  </r>
  <r>
    <x v="5"/>
    <s v="System decline"/>
    <x v="1"/>
    <x v="0"/>
    <x v="29"/>
    <s v="Food production"/>
    <n v="0"/>
    <n v="-1.5"/>
  </r>
  <r>
    <x v="5"/>
    <s v="System decline"/>
    <x v="1"/>
    <x v="0"/>
    <x v="30"/>
    <s v="Economic viability"/>
    <n v="0"/>
    <n v="-1.5"/>
  </r>
  <r>
    <x v="5"/>
    <s v="System decline"/>
    <x v="1"/>
    <x v="0"/>
    <x v="31"/>
    <s v="Economic viability"/>
    <n v="0"/>
    <n v="-1.5"/>
  </r>
  <r>
    <x v="5"/>
    <s v="System decline"/>
    <x v="1"/>
    <x v="0"/>
    <x v="32"/>
    <s v="Economic viability"/>
    <n v="0"/>
    <n v="-1.5"/>
  </r>
  <r>
    <x v="5"/>
    <s v="System decline"/>
    <x v="1"/>
    <x v="1"/>
    <x v="5"/>
    <s v="Production coupled with local and natural capital"/>
    <s v="Production coupled with local and natural capital"/>
    <n v="-1.5"/>
  </r>
  <r>
    <x v="5"/>
    <s v="System decline"/>
    <x v="1"/>
    <x v="1"/>
    <x v="28"/>
    <s v="Functional diversity"/>
    <s v="Functional diversity"/>
    <n v="-1.5"/>
  </r>
  <r>
    <x v="5"/>
    <s v="System decline"/>
    <x v="1"/>
    <x v="1"/>
    <x v="16"/>
    <s v="Response diversity"/>
    <s v="Response diversity"/>
    <n v="-1.5"/>
  </r>
  <r>
    <x v="5"/>
    <s v="System decline"/>
    <x v="1"/>
    <x v="1"/>
    <x v="22"/>
    <s v="Reasonable profitable"/>
    <s v="Reasonable profitable"/>
    <n v="-1.5"/>
  </r>
  <r>
    <x v="6"/>
    <s v="System decline"/>
    <x v="1"/>
    <x v="0"/>
    <x v="33"/>
    <s v="Food production"/>
    <n v="0"/>
    <n v="0.75"/>
  </r>
  <r>
    <x v="6"/>
    <s v="System decline"/>
    <x v="1"/>
    <x v="0"/>
    <x v="34"/>
    <s v="Bio-based resources"/>
    <n v="0"/>
    <n v="-0.25"/>
  </r>
  <r>
    <x v="6"/>
    <s v="System decline"/>
    <x v="1"/>
    <x v="0"/>
    <x v="35"/>
    <s v="Economic viability"/>
    <n v="0"/>
    <n v="1"/>
  </r>
  <r>
    <x v="6"/>
    <s v="System decline"/>
    <x v="1"/>
    <x v="0"/>
    <x v="36"/>
    <s v="Biodiversity &amp; habitat"/>
    <n v="0"/>
    <n v="-0.33333333333333331"/>
  </r>
  <r>
    <x v="6"/>
    <s v="System decline"/>
    <x v="1"/>
    <x v="1"/>
    <x v="37"/>
    <s v="Spatial and temporal heterogeneity (farm types)"/>
    <s v="Spatial and temporal heterogeneity (farm types)"/>
    <n v="1"/>
  </r>
  <r>
    <x v="6"/>
    <s v="System decline"/>
    <x v="1"/>
    <x v="1"/>
    <x v="17"/>
    <s v="Support rural life"/>
    <s v="Support rural life"/>
    <n v="0.33333333333333331"/>
  </r>
  <r>
    <x v="6"/>
    <s v="System decline"/>
    <x v="1"/>
    <x v="1"/>
    <x v="38"/>
    <s v="Appropriately connected with actors outside the farming system"/>
    <s v="Appropriately connected with actors outside the farming system"/>
    <n v="0.75"/>
  </r>
  <r>
    <x v="6"/>
    <s v="System decline"/>
    <x v="1"/>
    <x v="1"/>
    <x v="39"/>
    <s v="Coupled with local and natural capital (legislation)"/>
    <s v="Coupled with local and natural capital (legislation)"/>
    <n v="0"/>
  </r>
  <r>
    <x v="7"/>
    <s v="System decline"/>
    <x v="1"/>
    <x v="2"/>
    <x v="40"/>
    <n v="0"/>
    <n v="0"/>
    <n v="0"/>
  </r>
  <r>
    <x v="7"/>
    <s v="System decline"/>
    <x v="1"/>
    <x v="0"/>
    <x v="41"/>
    <s v="Economic viability"/>
    <n v="0"/>
    <n v="-0.33333333333333331"/>
  </r>
  <r>
    <x v="7"/>
    <s v="System decline"/>
    <x v="1"/>
    <x v="0"/>
    <x v="42"/>
    <s v="Food production"/>
    <n v="0"/>
    <n v="0"/>
  </r>
  <r>
    <x v="7"/>
    <s v="System decline"/>
    <x v="1"/>
    <x v="0"/>
    <x v="43"/>
    <s v="Natural resources"/>
    <n v="0"/>
    <n v="0"/>
  </r>
  <r>
    <x v="7"/>
    <s v="System decline"/>
    <x v="1"/>
    <x v="0"/>
    <x v="44"/>
    <s v="Animal health &amp; welfare"/>
    <n v="0"/>
    <s v=""/>
  </r>
  <r>
    <x v="7"/>
    <s v="System decline"/>
    <x v="1"/>
    <x v="1"/>
    <x v="16"/>
    <s v="Response diversity"/>
    <s v="Response diversity"/>
    <s v=""/>
  </r>
  <r>
    <x v="7"/>
    <s v="System decline"/>
    <x v="1"/>
    <x v="1"/>
    <x v="22"/>
    <s v="Reasonable profitable"/>
    <s v="Reasonable profitable"/>
    <n v="-0.33333333333333331"/>
  </r>
  <r>
    <x v="7"/>
    <s v="System decline"/>
    <x v="1"/>
    <x v="1"/>
    <x v="28"/>
    <s v="Functional diversity"/>
    <s v="Functional diversity"/>
    <s v=""/>
  </r>
  <r>
    <x v="7"/>
    <s v="System decline"/>
    <x v="1"/>
    <x v="1"/>
    <x v="6"/>
    <s v="Exposed to disturbance"/>
    <s v="Exposed to disturbance"/>
    <n v="1.5"/>
  </r>
  <r>
    <x v="7"/>
    <s v="System decline"/>
    <x v="1"/>
    <x v="1"/>
    <x v="8"/>
    <s v="Infrastructure for innovation"/>
    <s v="Infrastructure for innovation"/>
    <n v="1.5"/>
  </r>
  <r>
    <x v="8"/>
    <s v="System decline"/>
    <x v="1"/>
    <x v="0"/>
    <x v="45"/>
    <s v="Natural resources"/>
    <n v="0"/>
    <n v="-2"/>
  </r>
  <r>
    <x v="8"/>
    <s v="System decline"/>
    <x v="1"/>
    <x v="0"/>
    <x v="46"/>
    <s v="Biodiversity &amp; habitat"/>
    <n v="0"/>
    <n v="-2"/>
  </r>
  <r>
    <x v="8"/>
    <s v="System decline"/>
    <x v="1"/>
    <x v="0"/>
    <x v="47"/>
    <s v="Quality of life"/>
    <n v="0"/>
    <n v="-2"/>
  </r>
  <r>
    <x v="8"/>
    <s v="System decline"/>
    <x v="1"/>
    <x v="0"/>
    <x v="48"/>
    <s v="Animal health &amp; welfare"/>
    <n v="0"/>
    <n v="0"/>
  </r>
  <r>
    <x v="8"/>
    <s v="System decline"/>
    <x v="1"/>
    <x v="1"/>
    <x v="37"/>
    <s v="Spatial and temporal heterogeneity (farm types)"/>
    <s v="Spatial and temporal heterogeneity (farm types)"/>
    <n v="0"/>
  </r>
  <r>
    <x v="8"/>
    <s v="System decline"/>
    <x v="1"/>
    <x v="1"/>
    <x v="7"/>
    <s v="Socially self-organised"/>
    <s v="Socially self-organised"/>
    <n v="-2"/>
  </r>
  <r>
    <x v="8"/>
    <s v="System decline"/>
    <x v="1"/>
    <x v="1"/>
    <x v="38"/>
    <s v="Appropriately connected with actors outside the farming system"/>
    <s v="Appropriately connected with actors outside the farming system"/>
    <n v="-2"/>
  </r>
  <r>
    <x v="8"/>
    <s v="System decline"/>
    <x v="1"/>
    <x v="1"/>
    <x v="8"/>
    <s v="Infrastructure for innovation"/>
    <s v="Infrastructure for innovation"/>
    <n v="-2"/>
  </r>
  <r>
    <x v="0"/>
    <s v="Innovation and technology improvement"/>
    <x v="2"/>
    <x v="0"/>
    <x v="0"/>
    <s v="Food production"/>
    <n v="0"/>
    <n v="1"/>
  </r>
  <r>
    <x v="0"/>
    <s v="Innovation and technology improvement"/>
    <x v="2"/>
    <x v="0"/>
    <x v="1"/>
    <s v="Economic viability"/>
    <n v="0"/>
    <n v="1"/>
  </r>
  <r>
    <x v="0"/>
    <s v="Innovation and technology improvement"/>
    <x v="2"/>
    <x v="0"/>
    <x v="2"/>
    <s v="Natural resources"/>
    <n v="0"/>
    <n v="0.5"/>
  </r>
  <r>
    <x v="0"/>
    <s v="Innovation and technology improvement"/>
    <x v="2"/>
    <x v="0"/>
    <x v="3"/>
    <s v="Biodiversity &amp; habitat"/>
    <n v="0"/>
    <n v="1"/>
  </r>
  <r>
    <x v="0"/>
    <s v="Innovation and technology improvement"/>
    <x v="2"/>
    <x v="0"/>
    <x v="4"/>
    <s v="Attractiveness of the area"/>
    <n v="0"/>
    <n v="0"/>
  </r>
  <r>
    <x v="0"/>
    <s v="Innovation and technology improvement"/>
    <x v="2"/>
    <x v="1"/>
    <x v="5"/>
    <s v="Production coupled with local and natural capital"/>
    <s v="Production coupled with local and natural capital"/>
    <n v="1"/>
  </r>
  <r>
    <x v="0"/>
    <s v="Innovation and technology improvement"/>
    <x v="2"/>
    <x v="1"/>
    <x v="6"/>
    <s v="Exposed to disturbance"/>
    <s v="Exposed to disturbance"/>
    <n v="1"/>
  </r>
  <r>
    <x v="0"/>
    <s v="Innovation and technology improvement"/>
    <x v="2"/>
    <x v="1"/>
    <x v="7"/>
    <s v="Socially self-organised"/>
    <s v="Socially self-organised"/>
    <n v="0"/>
  </r>
  <r>
    <x v="0"/>
    <s v="Innovation and technology improvement"/>
    <x v="2"/>
    <x v="1"/>
    <x v="8"/>
    <s v="Infrastructure for innovation"/>
    <s v="Infrastructure for innovation"/>
    <n v="2"/>
  </r>
  <r>
    <x v="1"/>
    <s v="Organic farming"/>
    <x v="3"/>
    <x v="0"/>
    <x v="9"/>
    <s v="Food production"/>
    <n v="0"/>
    <n v="-1"/>
  </r>
  <r>
    <x v="1"/>
    <s v="Organic farming"/>
    <x v="3"/>
    <x v="0"/>
    <x v="10"/>
    <s v="Economic viability"/>
    <n v="0"/>
    <n v="0"/>
  </r>
  <r>
    <x v="1"/>
    <s v="Organic farming"/>
    <x v="3"/>
    <x v="0"/>
    <x v="11"/>
    <s v="Attractiveness of the area"/>
    <n v="0"/>
    <n v="0"/>
  </r>
  <r>
    <x v="1"/>
    <s v="Organic farming"/>
    <x v="3"/>
    <x v="0"/>
    <x v="12"/>
    <s v="Economic viability"/>
    <n v="0"/>
    <n v="0"/>
  </r>
  <r>
    <x v="1"/>
    <s v="Organic farming"/>
    <x v="3"/>
    <x v="0"/>
    <x v="13"/>
    <s v="Natural resources"/>
    <n v="0"/>
    <n v="0.5"/>
  </r>
  <r>
    <x v="1"/>
    <s v="Organic farming"/>
    <x v="3"/>
    <x v="0"/>
    <x v="14"/>
    <s v="Bio-based resources"/>
    <n v="0"/>
    <n v="-2"/>
  </r>
  <r>
    <x v="1"/>
    <s v="Organic farming"/>
    <x v="3"/>
    <x v="0"/>
    <x v="15"/>
    <s v="Natural resources"/>
    <n v="0"/>
    <n v="0"/>
  </r>
  <r>
    <x v="1"/>
    <s v="Organic farming"/>
    <x v="3"/>
    <x v="1"/>
    <x v="16"/>
    <s v="Response diversity"/>
    <s v="Response diversity"/>
    <n v="0"/>
  </r>
  <r>
    <x v="1"/>
    <s v="Organic farming"/>
    <x v="3"/>
    <x v="1"/>
    <x v="8"/>
    <s v="Infrastructure for innovation"/>
    <s v="Infrastructure for innovation"/>
    <n v="0"/>
  </r>
  <r>
    <x v="1"/>
    <s v="Organic farming"/>
    <x v="3"/>
    <x v="1"/>
    <x v="17"/>
    <s v="Support rural life"/>
    <s v="Support rural life"/>
    <n v="0"/>
  </r>
  <r>
    <x v="2"/>
    <s v="Semi-intensive alternative system"/>
    <x v="4"/>
    <x v="0"/>
    <x v="18"/>
    <s v="Economic viability"/>
    <n v="0"/>
    <n v="1"/>
  </r>
  <r>
    <x v="2"/>
    <s v="Semi-intensive alternative system"/>
    <x v="4"/>
    <x v="0"/>
    <x v="19"/>
    <s v="Food production"/>
    <n v="0"/>
    <n v="1"/>
  </r>
  <r>
    <x v="2"/>
    <s v="Semi-intensive alternative system"/>
    <x v="4"/>
    <x v="0"/>
    <x v="20"/>
    <s v="Attractiveness of the area"/>
    <n v="0"/>
    <n v="1"/>
  </r>
  <r>
    <x v="2"/>
    <s v="Semi-intensive alternative system"/>
    <x v="4"/>
    <x v="1"/>
    <x v="5"/>
    <s v="Production coupled with local and natural capital"/>
    <s v="Production coupled with local and natural capital"/>
    <n v="-1"/>
  </r>
  <r>
    <x v="2"/>
    <s v="Semi-intensive alternative system"/>
    <x v="4"/>
    <x v="1"/>
    <x v="21"/>
    <s v="Diverse policies"/>
    <s v="Diverse policies"/>
    <n v="-1"/>
  </r>
  <r>
    <x v="2"/>
    <s v="Semi-intensive alternative system"/>
    <x v="4"/>
    <x v="1"/>
    <x v="7"/>
    <s v="Socially self-organised"/>
    <s v="Socially self-organised"/>
    <n v="0"/>
  </r>
  <r>
    <x v="2"/>
    <s v="Semi-intensive alternative system"/>
    <x v="4"/>
    <x v="1"/>
    <x v="17"/>
    <s v="Support rural life"/>
    <s v="Support rural life"/>
    <n v="0.5"/>
  </r>
  <r>
    <x v="2"/>
    <s v="Semi-intensive alternative system"/>
    <x v="4"/>
    <x v="1"/>
    <x v="8"/>
    <s v="Infrastructure for innovation"/>
    <s v="Infrastructure for innovation"/>
    <n v="1"/>
  </r>
  <r>
    <x v="2"/>
    <s v="Semi-intensive alternative system"/>
    <x v="4"/>
    <x v="1"/>
    <x v="22"/>
    <s v="Reasonable profitable"/>
    <s v="Reasonable profitable"/>
    <n v="1"/>
  </r>
  <r>
    <x v="3"/>
    <s v="Sustained demand (high and stable prices)"/>
    <x v="5"/>
    <x v="0"/>
    <x v="23"/>
    <s v="Food production"/>
    <n v="0"/>
    <n v="1"/>
  </r>
  <r>
    <x v="3"/>
    <s v="Sustained demand (high and stable prices)"/>
    <x v="5"/>
    <x v="0"/>
    <x v="18"/>
    <s v="Economic viability"/>
    <n v="0"/>
    <n v="1"/>
  </r>
  <r>
    <x v="3"/>
    <s v="Sustained demand (high and stable prices)"/>
    <x v="5"/>
    <x v="0"/>
    <x v="24"/>
    <s v="Biodiversity &amp; habitat"/>
    <n v="0"/>
    <n v="-1"/>
  </r>
  <r>
    <x v="3"/>
    <s v="Sustained demand (high and stable prices)"/>
    <x v="5"/>
    <x v="0"/>
    <x v="25"/>
    <s v="Attractiveness of the area"/>
    <n v="0"/>
    <n v="1"/>
  </r>
  <r>
    <x v="3"/>
    <s v="Sustained demand (high and stable prices)"/>
    <x v="5"/>
    <x v="1"/>
    <x v="7"/>
    <s v="Socially self-organised"/>
    <s v="Socially self-organised"/>
    <n v="1"/>
  </r>
  <r>
    <x v="3"/>
    <s v="Sustained demand (high and stable prices)"/>
    <x v="5"/>
    <x v="1"/>
    <x v="5"/>
    <s v="Production coupled with local and natural capital"/>
    <s v="Production coupled with local and natural capital"/>
    <n v="2"/>
  </r>
  <r>
    <x v="3"/>
    <s v="Sustained demand (high and stable prices)"/>
    <x v="5"/>
    <x v="1"/>
    <x v="17"/>
    <s v="Support rural life"/>
    <s v="Support rural life"/>
    <n v="1"/>
  </r>
  <r>
    <x v="3"/>
    <s v="Sustained demand (high and stable prices)"/>
    <x v="5"/>
    <x v="1"/>
    <x v="8"/>
    <s v="Infrastructure for innovation"/>
    <s v="Infrastructure for innovation"/>
    <n v="1"/>
  </r>
  <r>
    <x v="3"/>
    <s v="Sustained demand (high and stable prices)"/>
    <x v="5"/>
    <x v="1"/>
    <x v="21"/>
    <s v="Diverse policies"/>
    <s v="Diverse policies"/>
    <n v="0"/>
  </r>
  <r>
    <x v="4"/>
    <s v="Alternative crops"/>
    <x v="6"/>
    <x v="0"/>
    <x v="26"/>
    <s v="Food production"/>
    <n v="0"/>
    <n v="0"/>
  </r>
  <r>
    <x v="4"/>
    <s v="Alternative crops"/>
    <x v="6"/>
    <x v="0"/>
    <x v="27"/>
    <s v="Economic viability"/>
    <n v="0"/>
    <n v="1"/>
  </r>
  <r>
    <x v="4"/>
    <s v="Alternative crops"/>
    <x v="6"/>
    <x v="0"/>
    <x v="13"/>
    <s v="Natural resources"/>
    <n v="0"/>
    <n v="0"/>
  </r>
  <r>
    <x v="4"/>
    <s v="Alternative crops"/>
    <x v="6"/>
    <x v="0"/>
    <x v="15"/>
    <s v="Natural resources"/>
    <n v="0"/>
    <n v="-0.5"/>
  </r>
  <r>
    <x v="4"/>
    <s v="Alternative crops"/>
    <x v="6"/>
    <x v="1"/>
    <x v="22"/>
    <s v="Reasonable profitable"/>
    <s v="Reasonable profitable"/>
    <n v="1"/>
  </r>
  <r>
    <x v="4"/>
    <s v="Alternative crops"/>
    <x v="6"/>
    <x v="1"/>
    <x v="7"/>
    <s v="Socially self-organised"/>
    <s v="Socially self-organised"/>
    <s v=""/>
  </r>
  <r>
    <x v="4"/>
    <s v="Alternative crops"/>
    <x v="6"/>
    <x v="1"/>
    <x v="8"/>
    <s v="Infrastructure for innovation"/>
    <s v="Infrastructure for innovation"/>
    <n v="0.5"/>
  </r>
  <r>
    <x v="4"/>
    <s v="Alternative crops"/>
    <x v="6"/>
    <x v="1"/>
    <x v="5"/>
    <s v="Production coupled with local and natural capital"/>
    <s v="Production coupled with local and natural capital"/>
    <n v="1"/>
  </r>
  <r>
    <x v="4"/>
    <s v="Alternative crops"/>
    <x v="6"/>
    <x v="1"/>
    <x v="28"/>
    <s v="Functional diversity"/>
    <s v="Functional diversity"/>
    <n v="1"/>
  </r>
  <r>
    <x v="4"/>
    <s v="Alternative crops"/>
    <x v="6"/>
    <x v="1"/>
    <x v="6"/>
    <s v="Exposed to disturbance"/>
    <s v="Exposed to disturbance"/>
    <n v="-0.5"/>
  </r>
  <r>
    <x v="5"/>
    <s v="Horticulture production"/>
    <x v="7"/>
    <x v="0"/>
    <x v="29"/>
    <s v="Food production"/>
    <n v="0"/>
    <n v="1"/>
  </r>
  <r>
    <x v="5"/>
    <s v="Horticulture production"/>
    <x v="7"/>
    <x v="0"/>
    <x v="30"/>
    <s v="Economic viability"/>
    <n v="0"/>
    <n v="0.5"/>
  </r>
  <r>
    <x v="5"/>
    <s v="Horticulture production"/>
    <x v="7"/>
    <x v="0"/>
    <x v="31"/>
    <s v="Economic viability"/>
    <n v="0"/>
    <n v="0.5"/>
  </r>
  <r>
    <x v="5"/>
    <s v="Horticulture production"/>
    <x v="7"/>
    <x v="0"/>
    <x v="32"/>
    <s v="Economic viability"/>
    <n v="0"/>
    <n v="0.5"/>
  </r>
  <r>
    <x v="5"/>
    <s v="Horticulture production"/>
    <x v="7"/>
    <x v="1"/>
    <x v="5"/>
    <s v="Production coupled with local and natural capital"/>
    <s v="Production coupled with local and natural capital"/>
    <n v="1"/>
  </r>
  <r>
    <x v="5"/>
    <s v="Horticulture production"/>
    <x v="7"/>
    <x v="1"/>
    <x v="28"/>
    <s v="Functional diversity"/>
    <s v="Functional diversity"/>
    <n v="-0.5"/>
  </r>
  <r>
    <x v="5"/>
    <s v="Horticulture production"/>
    <x v="7"/>
    <x v="1"/>
    <x v="16"/>
    <s v="Response diversity"/>
    <s v="Response diversity"/>
    <n v="0.5"/>
  </r>
  <r>
    <x v="5"/>
    <s v="Horticulture production"/>
    <x v="7"/>
    <x v="1"/>
    <x v="22"/>
    <s v="Reasonable profitable"/>
    <s v="Reasonable profitable"/>
    <n v="0"/>
  </r>
  <r>
    <x v="6"/>
    <s v="Commercial specialization of family mixed farms"/>
    <x v="7"/>
    <x v="0"/>
    <x v="33"/>
    <s v="Food production"/>
    <n v="0"/>
    <n v="2"/>
  </r>
  <r>
    <x v="6"/>
    <s v="Commercial specialization of family mixed farms"/>
    <x v="7"/>
    <x v="0"/>
    <x v="34"/>
    <s v="Bio-based resources"/>
    <n v="0"/>
    <n v="1"/>
  </r>
  <r>
    <x v="6"/>
    <s v="Commercial specialization of family mixed farms"/>
    <x v="7"/>
    <x v="0"/>
    <x v="35"/>
    <s v="Economic viability"/>
    <n v="0"/>
    <n v="0"/>
  </r>
  <r>
    <x v="6"/>
    <s v="Commercial specialization of family mixed farms"/>
    <x v="7"/>
    <x v="0"/>
    <x v="36"/>
    <s v="Biodiversity &amp; habitat"/>
    <n v="0"/>
    <n v="2"/>
  </r>
  <r>
    <x v="6"/>
    <s v="Commercial specialization of family mixed farms"/>
    <x v="7"/>
    <x v="1"/>
    <x v="37"/>
    <s v="Spatial and temporal heterogeneity (farm types)"/>
    <s v="Spatial and temporal heterogeneity (farm types)"/>
    <n v="1"/>
  </r>
  <r>
    <x v="6"/>
    <s v="Commercial specialization of family mixed farms"/>
    <x v="7"/>
    <x v="1"/>
    <x v="17"/>
    <s v="Support rural life"/>
    <s v="Support rural life"/>
    <n v="1"/>
  </r>
  <r>
    <x v="6"/>
    <s v="Commercial specialization of family mixed farms"/>
    <x v="7"/>
    <x v="1"/>
    <x v="38"/>
    <s v="Appropriately connected with actors outside the farming system"/>
    <s v="Appropriately connected with actors outside the farming system"/>
    <n v="1"/>
  </r>
  <r>
    <x v="6"/>
    <s v="Commercial specialization of family mixed farms"/>
    <x v="7"/>
    <x v="1"/>
    <x v="39"/>
    <s v="Coupled with local and natural capital (legislation)"/>
    <s v="Coupled with local and natural capital (legislation)"/>
    <n v="1"/>
  </r>
  <r>
    <x v="7"/>
    <s v="Large farms"/>
    <x v="4"/>
    <x v="2"/>
    <x v="40"/>
    <n v="0"/>
    <n v="0"/>
    <n v="0"/>
  </r>
  <r>
    <x v="7"/>
    <s v="Large farms"/>
    <x v="4"/>
    <x v="0"/>
    <x v="41"/>
    <s v="Economic viability"/>
    <n v="0"/>
    <n v="-0.5"/>
  </r>
  <r>
    <x v="7"/>
    <s v="Large farms"/>
    <x v="4"/>
    <x v="0"/>
    <x v="42"/>
    <s v="Food production"/>
    <n v="0"/>
    <n v="0"/>
  </r>
  <r>
    <x v="7"/>
    <s v="Large farms"/>
    <x v="4"/>
    <x v="0"/>
    <x v="43"/>
    <s v="Natural resources"/>
    <n v="0"/>
    <n v="0"/>
  </r>
  <r>
    <x v="7"/>
    <s v="Large farms"/>
    <x v="4"/>
    <x v="0"/>
    <x v="44"/>
    <s v="Animal health &amp; welfare"/>
    <n v="0"/>
    <n v="-0.5"/>
  </r>
  <r>
    <x v="7"/>
    <s v="Large farms"/>
    <x v="4"/>
    <x v="1"/>
    <x v="16"/>
    <s v="Response diversity"/>
    <s v="Response diversity"/>
    <s v=""/>
  </r>
  <r>
    <x v="7"/>
    <s v="Large farms"/>
    <x v="4"/>
    <x v="1"/>
    <x v="22"/>
    <s v="Reasonable profitable"/>
    <s v="Reasonable profitable"/>
    <n v="-0.5"/>
  </r>
  <r>
    <x v="7"/>
    <s v="Large farms"/>
    <x v="4"/>
    <x v="1"/>
    <x v="28"/>
    <s v="Functional diversity"/>
    <s v="Functional diversity"/>
    <n v="1"/>
  </r>
  <r>
    <x v="7"/>
    <s v="Large farms"/>
    <x v="4"/>
    <x v="1"/>
    <x v="6"/>
    <s v="Exposed to disturbance"/>
    <s v="Exposed to disturbance"/>
    <n v="0"/>
  </r>
  <r>
    <x v="7"/>
    <s v="Large farms"/>
    <x v="4"/>
    <x v="1"/>
    <x v="8"/>
    <s v="Infrastructure for innovation"/>
    <s v="Infrastructure for innovation"/>
    <n v="1"/>
  </r>
  <r>
    <x v="8"/>
    <s v="Desirable system"/>
    <x v="3"/>
    <x v="0"/>
    <x v="45"/>
    <s v="Natural resources"/>
    <n v="0"/>
    <n v="2"/>
  </r>
  <r>
    <x v="8"/>
    <s v="Desirable system"/>
    <x v="3"/>
    <x v="0"/>
    <x v="46"/>
    <s v="Biodiversity &amp; habitat"/>
    <n v="0"/>
    <n v="2"/>
  </r>
  <r>
    <x v="8"/>
    <s v="Desirable system"/>
    <x v="3"/>
    <x v="0"/>
    <x v="47"/>
    <s v="Quality of life"/>
    <n v="0"/>
    <n v="2"/>
  </r>
  <r>
    <x v="8"/>
    <s v="Desirable system"/>
    <x v="3"/>
    <x v="0"/>
    <x v="48"/>
    <s v="Animal health &amp; welfare"/>
    <n v="0"/>
    <n v="1"/>
  </r>
  <r>
    <x v="8"/>
    <s v="Desirable system"/>
    <x v="3"/>
    <x v="1"/>
    <x v="37"/>
    <s v="Spatial and temporal heterogeneity (farm types)"/>
    <s v="Spatial and temporal heterogeneity (farm types)"/>
    <n v="1"/>
  </r>
  <r>
    <x v="8"/>
    <s v="Desirable system"/>
    <x v="3"/>
    <x v="1"/>
    <x v="7"/>
    <s v="Socially self-organised"/>
    <s v="Socially self-organised"/>
    <n v="2"/>
  </r>
  <r>
    <x v="8"/>
    <s v="Desirable system"/>
    <x v="3"/>
    <x v="1"/>
    <x v="38"/>
    <s v="Appropriately connected with actors outside the farming system"/>
    <s v="Appropriately connected with actors outside the farming system"/>
    <n v="2"/>
  </r>
  <r>
    <x v="8"/>
    <s v="Desirable system"/>
    <x v="3"/>
    <x v="1"/>
    <x v="8"/>
    <s v="Infrastructure for innovation"/>
    <s v="Infrastructure for innovation"/>
    <n v="2"/>
  </r>
  <r>
    <x v="0"/>
    <s v="Processing and adding value"/>
    <x v="8"/>
    <x v="0"/>
    <x v="0"/>
    <s v="Food production"/>
    <n v="0"/>
    <n v="0"/>
  </r>
  <r>
    <x v="0"/>
    <s v="Processing and adding value"/>
    <x v="8"/>
    <x v="0"/>
    <x v="1"/>
    <s v="Economic viability"/>
    <n v="0"/>
    <n v="1"/>
  </r>
  <r>
    <x v="0"/>
    <s v="Processing and adding value"/>
    <x v="8"/>
    <x v="0"/>
    <x v="2"/>
    <s v="Natural resources"/>
    <n v="0"/>
    <n v="0"/>
  </r>
  <r>
    <x v="0"/>
    <s v="Processing and adding value"/>
    <x v="8"/>
    <x v="0"/>
    <x v="3"/>
    <s v="Biodiversity &amp; habitat"/>
    <n v="0"/>
    <n v="2"/>
  </r>
  <r>
    <x v="0"/>
    <s v="Processing and adding value"/>
    <x v="8"/>
    <x v="0"/>
    <x v="4"/>
    <s v="Attractiveness of the area"/>
    <n v="0"/>
    <n v="1"/>
  </r>
  <r>
    <x v="0"/>
    <s v="Processing and adding value"/>
    <x v="8"/>
    <x v="1"/>
    <x v="5"/>
    <s v="Production coupled with local and natural capital"/>
    <s v="Production coupled with local and natural capital"/>
    <n v="0"/>
  </r>
  <r>
    <x v="0"/>
    <s v="Processing and adding value"/>
    <x v="8"/>
    <x v="1"/>
    <x v="6"/>
    <s v="Exposed to disturbance"/>
    <s v="Exposed to disturbance"/>
    <n v="1"/>
  </r>
  <r>
    <x v="0"/>
    <s v="Processing and adding value"/>
    <x v="8"/>
    <x v="1"/>
    <x v="7"/>
    <s v="Socially self-organised"/>
    <s v="Socially self-organised"/>
    <n v="0"/>
  </r>
  <r>
    <x v="0"/>
    <s v="Processing and adding value"/>
    <x v="8"/>
    <x v="1"/>
    <x v="8"/>
    <s v="Infrastructure for innovation"/>
    <s v="Infrastructure for innovation"/>
    <n v="1"/>
  </r>
  <r>
    <x v="1"/>
    <s v="Better societal appreciation"/>
    <x v="5"/>
    <x v="0"/>
    <x v="9"/>
    <s v="Food production"/>
    <n v="0"/>
    <n v="0"/>
  </r>
  <r>
    <x v="1"/>
    <s v="Better societal appreciation"/>
    <x v="5"/>
    <x v="0"/>
    <x v="10"/>
    <s v="Economic viability"/>
    <n v="0"/>
    <n v="2"/>
  </r>
  <r>
    <x v="1"/>
    <s v="Better societal appreciation"/>
    <x v="5"/>
    <x v="0"/>
    <x v="11"/>
    <s v="Attractiveness of the area"/>
    <n v="0"/>
    <n v="2"/>
  </r>
  <r>
    <x v="1"/>
    <s v="Better societal appreciation"/>
    <x v="5"/>
    <x v="0"/>
    <x v="12"/>
    <s v="Economic viability"/>
    <n v="0"/>
    <n v="2"/>
  </r>
  <r>
    <x v="1"/>
    <s v="Better societal appreciation"/>
    <x v="5"/>
    <x v="0"/>
    <x v="13"/>
    <s v="Natural resources"/>
    <n v="0"/>
    <n v="0"/>
  </r>
  <r>
    <x v="1"/>
    <s v="Better societal appreciation"/>
    <x v="5"/>
    <x v="0"/>
    <x v="14"/>
    <s v="Bio-based resources"/>
    <n v="0"/>
    <n v="0"/>
  </r>
  <r>
    <x v="1"/>
    <s v="Better societal appreciation"/>
    <x v="5"/>
    <x v="0"/>
    <x v="15"/>
    <s v="Natural resources"/>
    <n v="0"/>
    <n v="0"/>
  </r>
  <r>
    <x v="1"/>
    <s v="Better societal appreciation"/>
    <x v="5"/>
    <x v="1"/>
    <x v="16"/>
    <s v="Response diversity"/>
    <s v="Response diversity"/>
    <n v="1"/>
  </r>
  <r>
    <x v="1"/>
    <s v="Better societal appreciation"/>
    <x v="5"/>
    <x v="1"/>
    <x v="8"/>
    <s v="Infrastructure for innovation"/>
    <s v="Infrastructure for innovation"/>
    <n v="2"/>
  </r>
  <r>
    <x v="1"/>
    <s v="Better societal appreciation"/>
    <x v="5"/>
    <x v="1"/>
    <x v="17"/>
    <s v="Support rural life"/>
    <s v="Support rural life"/>
    <n v="2"/>
  </r>
  <r>
    <x v="2"/>
    <s v="Hi-tech extensive alternative system"/>
    <x v="2"/>
    <x v="0"/>
    <x v="18"/>
    <s v="Economic viability"/>
    <n v="0"/>
    <n v="1"/>
  </r>
  <r>
    <x v="2"/>
    <s v="Hi-tech extensive alternative system"/>
    <x v="2"/>
    <x v="0"/>
    <x v="19"/>
    <s v="Food production"/>
    <n v="0"/>
    <n v="2"/>
  </r>
  <r>
    <x v="2"/>
    <s v="Hi-tech extensive alternative system"/>
    <x v="2"/>
    <x v="0"/>
    <x v="20"/>
    <s v="Attractiveness of the area"/>
    <n v="0"/>
    <n v="0.5"/>
  </r>
  <r>
    <x v="2"/>
    <s v="Hi-tech extensive alternative system"/>
    <x v="2"/>
    <x v="1"/>
    <x v="5"/>
    <s v="Production coupled with local and natural capital"/>
    <s v="Production coupled with local and natural capital"/>
    <n v="2"/>
  </r>
  <r>
    <x v="2"/>
    <s v="Hi-tech extensive alternative system"/>
    <x v="2"/>
    <x v="1"/>
    <x v="21"/>
    <s v="Diverse policies"/>
    <s v="Diverse policies"/>
    <n v="1"/>
  </r>
  <r>
    <x v="2"/>
    <s v="Hi-tech extensive alternative system"/>
    <x v="2"/>
    <x v="1"/>
    <x v="7"/>
    <s v="Socially self-organised"/>
    <s v="Socially self-organised"/>
    <n v="2"/>
  </r>
  <r>
    <x v="2"/>
    <s v="Hi-tech extensive alternative system"/>
    <x v="2"/>
    <x v="1"/>
    <x v="17"/>
    <s v="Support rural life"/>
    <s v="Support rural life"/>
    <n v="1"/>
  </r>
  <r>
    <x v="2"/>
    <s v="Hi-tech extensive alternative system"/>
    <x v="2"/>
    <x v="1"/>
    <x v="8"/>
    <s v="Infrastructure for innovation"/>
    <s v="Infrastructure for innovation"/>
    <n v="1"/>
  </r>
  <r>
    <x v="2"/>
    <s v="Hi-tech extensive alternative system"/>
    <x v="2"/>
    <x v="1"/>
    <x v="22"/>
    <s v="Reasonable profitable"/>
    <s v="Reasonable profitable"/>
    <n v="1"/>
  </r>
  <r>
    <x v="3"/>
    <s v="Product valorization"/>
    <x v="8"/>
    <x v="0"/>
    <x v="23"/>
    <s v="Food production"/>
    <n v="0"/>
    <n v="1"/>
  </r>
  <r>
    <x v="3"/>
    <s v="Product valorization"/>
    <x v="8"/>
    <x v="0"/>
    <x v="18"/>
    <s v="Economic viability"/>
    <n v="0"/>
    <n v="1"/>
  </r>
  <r>
    <x v="3"/>
    <s v="Product valorization"/>
    <x v="8"/>
    <x v="0"/>
    <x v="24"/>
    <s v="Biodiversity &amp; habitat"/>
    <n v="0"/>
    <n v="0"/>
  </r>
  <r>
    <x v="3"/>
    <s v="Product valorization"/>
    <x v="8"/>
    <x v="0"/>
    <x v="25"/>
    <s v="Attractiveness of the area"/>
    <n v="0"/>
    <n v="1"/>
  </r>
  <r>
    <x v="3"/>
    <s v="Product valorization"/>
    <x v="8"/>
    <x v="1"/>
    <x v="7"/>
    <s v="Socially self-organised"/>
    <s v="Socially self-organised"/>
    <n v="1"/>
  </r>
  <r>
    <x v="3"/>
    <s v="Product valorization"/>
    <x v="8"/>
    <x v="1"/>
    <x v="5"/>
    <s v="Production coupled with local and natural capital"/>
    <s v="Production coupled with local and natural capital"/>
    <n v="1"/>
  </r>
  <r>
    <x v="3"/>
    <s v="Product valorization"/>
    <x v="8"/>
    <x v="1"/>
    <x v="17"/>
    <s v="Support rural life"/>
    <s v="Support rural life"/>
    <n v="1"/>
  </r>
  <r>
    <x v="3"/>
    <s v="Product valorization"/>
    <x v="8"/>
    <x v="1"/>
    <x v="8"/>
    <s v="Infrastructure for innovation"/>
    <s v="Infrastructure for innovation"/>
    <n v="1"/>
  </r>
  <r>
    <x v="3"/>
    <s v="Product valorization"/>
    <x v="8"/>
    <x v="1"/>
    <x v="21"/>
    <s v="Diverse policies"/>
    <s v="Diverse policies"/>
    <n v="1"/>
  </r>
  <r>
    <x v="4"/>
    <s v="Precision agriculture"/>
    <x v="2"/>
    <x v="0"/>
    <x v="26"/>
    <s v="Food production"/>
    <n v="0"/>
    <n v="1"/>
  </r>
  <r>
    <x v="4"/>
    <s v="Precision agriculture"/>
    <x v="2"/>
    <x v="0"/>
    <x v="27"/>
    <s v="Economic viability"/>
    <n v="0"/>
    <n v="1"/>
  </r>
  <r>
    <x v="4"/>
    <s v="Precision agriculture"/>
    <x v="2"/>
    <x v="0"/>
    <x v="13"/>
    <s v="Natural resources"/>
    <n v="0"/>
    <n v="1"/>
  </r>
  <r>
    <x v="4"/>
    <s v="Precision agriculture"/>
    <x v="2"/>
    <x v="0"/>
    <x v="15"/>
    <s v="Natural resources"/>
    <n v="0"/>
    <n v="1"/>
  </r>
  <r>
    <x v="4"/>
    <s v="Precision agriculture"/>
    <x v="2"/>
    <x v="1"/>
    <x v="22"/>
    <s v="Reasonable profitable"/>
    <s v="Reasonable profitable"/>
    <n v="1"/>
  </r>
  <r>
    <x v="4"/>
    <s v="Precision agriculture"/>
    <x v="2"/>
    <x v="1"/>
    <x v="7"/>
    <s v="Socially self-organised"/>
    <s v="Socially self-organised"/>
    <n v="0"/>
  </r>
  <r>
    <x v="4"/>
    <s v="Precision agriculture"/>
    <x v="2"/>
    <x v="1"/>
    <x v="8"/>
    <s v="Infrastructure for innovation"/>
    <s v="Infrastructure for innovation"/>
    <n v="2"/>
  </r>
  <r>
    <x v="4"/>
    <s v="Precision agriculture"/>
    <x v="2"/>
    <x v="1"/>
    <x v="5"/>
    <s v="Production coupled with local and natural capital"/>
    <s v="Production coupled with local and natural capital"/>
    <n v="1"/>
  </r>
  <r>
    <x v="4"/>
    <s v="Precision agriculture"/>
    <x v="2"/>
    <x v="1"/>
    <x v="28"/>
    <s v="Functional diversity"/>
    <s v="Functional diversity"/>
    <n v="0"/>
  </r>
  <r>
    <x v="4"/>
    <s v="Precision agriculture"/>
    <x v="2"/>
    <x v="1"/>
    <x v="6"/>
    <s v="Exposed to disturbance"/>
    <s v="Exposed to disturbance"/>
    <n v="1"/>
  </r>
  <r>
    <x v="5"/>
    <s v="Shelter farming"/>
    <x v="2"/>
    <x v="0"/>
    <x v="29"/>
    <s v="Food production"/>
    <n v="0"/>
    <n v="0"/>
  </r>
  <r>
    <x v="5"/>
    <s v="Shelter farming"/>
    <x v="2"/>
    <x v="0"/>
    <x v="30"/>
    <s v="Economic viability"/>
    <n v="0"/>
    <n v="0.5"/>
  </r>
  <r>
    <x v="5"/>
    <s v="Shelter farming"/>
    <x v="2"/>
    <x v="0"/>
    <x v="31"/>
    <s v="Economic viability"/>
    <n v="0"/>
    <n v="0.5"/>
  </r>
  <r>
    <x v="5"/>
    <s v="Shelter farming"/>
    <x v="2"/>
    <x v="0"/>
    <x v="32"/>
    <s v="Economic viability"/>
    <n v="0"/>
    <n v="0.5"/>
  </r>
  <r>
    <x v="5"/>
    <s v="Shelter farming"/>
    <x v="2"/>
    <x v="1"/>
    <x v="5"/>
    <s v="Production coupled with local and natural capital"/>
    <s v="Production coupled with local and natural capital"/>
    <n v="1"/>
  </r>
  <r>
    <x v="5"/>
    <s v="Shelter farming"/>
    <x v="2"/>
    <x v="1"/>
    <x v="28"/>
    <s v="Functional diversity"/>
    <s v="Functional diversity"/>
    <n v="0"/>
  </r>
  <r>
    <x v="5"/>
    <s v="Shelter farming"/>
    <x v="2"/>
    <x v="1"/>
    <x v="16"/>
    <s v="Response diversity"/>
    <s v="Response diversity"/>
    <n v="0"/>
  </r>
  <r>
    <x v="5"/>
    <s v="Shelter farming"/>
    <x v="2"/>
    <x v="1"/>
    <x v="22"/>
    <s v="Reasonable profitable"/>
    <s v="Reasonable profitable"/>
    <n v="0.5"/>
  </r>
  <r>
    <x v="6"/>
    <s v="Cooperation / multifunctionality"/>
    <x v="9"/>
    <x v="0"/>
    <x v="33"/>
    <s v="Food production"/>
    <n v="0"/>
    <n v="2"/>
  </r>
  <r>
    <x v="6"/>
    <s v="Cooperation / multifunctionality"/>
    <x v="9"/>
    <x v="0"/>
    <x v="34"/>
    <s v="Bio-based resources"/>
    <n v="0"/>
    <n v="1"/>
  </r>
  <r>
    <x v="6"/>
    <s v="Cooperation / multifunctionality"/>
    <x v="9"/>
    <x v="0"/>
    <x v="35"/>
    <s v="Economic viability"/>
    <n v="0"/>
    <n v="0"/>
  </r>
  <r>
    <x v="6"/>
    <s v="Cooperation / multifunctionality"/>
    <x v="9"/>
    <x v="0"/>
    <x v="36"/>
    <s v="Biodiversity &amp; habitat"/>
    <n v="0"/>
    <n v="2"/>
  </r>
  <r>
    <x v="6"/>
    <s v="Cooperation / multifunctionality"/>
    <x v="9"/>
    <x v="1"/>
    <x v="37"/>
    <s v="Spatial and temporal heterogeneity (farm types)"/>
    <s v="Spatial and temporal heterogeneity (farm types)"/>
    <n v="0"/>
  </r>
  <r>
    <x v="6"/>
    <s v="Cooperation / multifunctionality"/>
    <x v="9"/>
    <x v="1"/>
    <x v="17"/>
    <s v="Support rural life"/>
    <s v="Support rural life"/>
    <n v="1"/>
  </r>
  <r>
    <x v="6"/>
    <s v="Cooperation / multifunctionality"/>
    <x v="9"/>
    <x v="1"/>
    <x v="38"/>
    <s v="Appropriately connected with actors outside the farming system"/>
    <s v="Appropriately connected with actors outside the farming system"/>
    <n v="1"/>
  </r>
  <r>
    <x v="6"/>
    <s v="Cooperation / multifunctionality"/>
    <x v="9"/>
    <x v="1"/>
    <x v="39"/>
    <s v="Coupled with local and natural capital (legislation)"/>
    <s v="Coupled with local and natural capital (legislation)"/>
    <n v="2"/>
  </r>
  <r>
    <x v="7"/>
    <s v="Self-sufficiency fodder "/>
    <x v="6"/>
    <x v="2"/>
    <x v="40"/>
    <n v="0"/>
    <n v="0"/>
    <n v="0"/>
  </r>
  <r>
    <x v="7"/>
    <s v="Self-sufficiency fodder "/>
    <x v="6"/>
    <x v="0"/>
    <x v="41"/>
    <s v="Economic viability"/>
    <n v="0"/>
    <n v="-0.5"/>
  </r>
  <r>
    <x v="7"/>
    <s v="Self-sufficiency fodder "/>
    <x v="6"/>
    <x v="0"/>
    <x v="42"/>
    <s v="Food production"/>
    <n v="0"/>
    <n v="0"/>
  </r>
  <r>
    <x v="7"/>
    <s v="Self-sufficiency fodder "/>
    <x v="6"/>
    <x v="0"/>
    <x v="43"/>
    <s v="Natural resources"/>
    <n v="0"/>
    <n v="0"/>
  </r>
  <r>
    <x v="7"/>
    <s v="Self-sufficiency fodder "/>
    <x v="6"/>
    <x v="0"/>
    <x v="44"/>
    <s v="Animal health &amp; welfare"/>
    <n v="0"/>
    <s v=""/>
  </r>
  <r>
    <x v="7"/>
    <s v="Self-sufficiency fodder "/>
    <x v="6"/>
    <x v="1"/>
    <x v="16"/>
    <s v="Response diversity"/>
    <s v="Response diversity"/>
    <n v="1"/>
  </r>
  <r>
    <x v="7"/>
    <s v="Self-sufficiency fodder "/>
    <x v="6"/>
    <x v="1"/>
    <x v="22"/>
    <s v="Reasonable profitable"/>
    <s v="Reasonable profitable"/>
    <n v="-0.5"/>
  </r>
  <r>
    <x v="7"/>
    <s v="Self-sufficiency fodder "/>
    <x v="6"/>
    <x v="1"/>
    <x v="28"/>
    <s v="Functional diversity"/>
    <s v="Functional diversity"/>
    <n v="1"/>
  </r>
  <r>
    <x v="7"/>
    <s v="Self-sufficiency fodder "/>
    <x v="6"/>
    <x v="1"/>
    <x v="6"/>
    <s v="Exposed to disturbance"/>
    <s v="Exposed to disturbance"/>
    <n v="0"/>
  </r>
  <r>
    <x v="7"/>
    <s v="Self-sufficiency fodder "/>
    <x v="6"/>
    <x v="1"/>
    <x v="8"/>
    <s v="Infrastructure for innovation"/>
    <s v="Infrastructure for innovation"/>
    <n v="1"/>
  </r>
  <r>
    <x v="8"/>
    <s v="Likely system"/>
    <x v="6"/>
    <x v="0"/>
    <x v="45"/>
    <s v="Natural resources"/>
    <n v="0"/>
    <n v="0"/>
  </r>
  <r>
    <x v="8"/>
    <s v="Likely system"/>
    <x v="6"/>
    <x v="0"/>
    <x v="46"/>
    <s v="Biodiversity &amp; habitat"/>
    <n v="0"/>
    <n v="-1"/>
  </r>
  <r>
    <x v="8"/>
    <s v="Likely system"/>
    <x v="6"/>
    <x v="0"/>
    <x v="47"/>
    <s v="Quality of life"/>
    <n v="0"/>
    <n v="-1"/>
  </r>
  <r>
    <x v="8"/>
    <s v="Likely system"/>
    <x v="6"/>
    <x v="0"/>
    <x v="48"/>
    <s v="Animal health &amp; welfare"/>
    <n v="0"/>
    <n v="0"/>
  </r>
  <r>
    <x v="8"/>
    <s v="Likely system"/>
    <x v="6"/>
    <x v="1"/>
    <x v="37"/>
    <s v="Spatial and temporal heterogeneity (farm types)"/>
    <s v="Spatial and temporal heterogeneity (farm types)"/>
    <n v="-1"/>
  </r>
  <r>
    <x v="8"/>
    <s v="Likely system"/>
    <x v="6"/>
    <x v="1"/>
    <x v="7"/>
    <s v="Socially self-organised"/>
    <s v="Socially self-organised"/>
    <n v="-1"/>
  </r>
  <r>
    <x v="8"/>
    <s v="Likely system"/>
    <x v="6"/>
    <x v="1"/>
    <x v="38"/>
    <s v="Appropriately connected with actors outside the farming system"/>
    <s v="Appropriately connected with actors outside the farming system"/>
    <n v="0"/>
  </r>
  <r>
    <x v="8"/>
    <s v="Likely system"/>
    <x v="6"/>
    <x v="1"/>
    <x v="8"/>
    <s v="Infrastructure for innovation"/>
    <s v="Infrastructure for innovation"/>
    <s v=""/>
  </r>
  <r>
    <x v="0"/>
    <s v="Crop diversification"/>
    <x v="6"/>
    <x v="0"/>
    <x v="0"/>
    <s v="Food production"/>
    <n v="0"/>
    <n v="0"/>
  </r>
  <r>
    <x v="0"/>
    <s v="Crop diversification"/>
    <x v="6"/>
    <x v="0"/>
    <x v="1"/>
    <s v="Economic viability"/>
    <n v="0"/>
    <n v="1"/>
  </r>
  <r>
    <x v="0"/>
    <s v="Crop diversification"/>
    <x v="6"/>
    <x v="0"/>
    <x v="2"/>
    <s v="Natural resources"/>
    <n v="0"/>
    <n v="1"/>
  </r>
  <r>
    <x v="0"/>
    <s v="Crop diversification"/>
    <x v="6"/>
    <x v="0"/>
    <x v="3"/>
    <s v="Biodiversity &amp; habitat"/>
    <n v="0"/>
    <n v="2"/>
  </r>
  <r>
    <x v="0"/>
    <s v="Crop diversification"/>
    <x v="6"/>
    <x v="0"/>
    <x v="4"/>
    <s v="Attractiveness of the area"/>
    <n v="0"/>
    <n v="0"/>
  </r>
  <r>
    <x v="0"/>
    <s v="Crop diversification"/>
    <x v="6"/>
    <x v="1"/>
    <x v="5"/>
    <s v="Production coupled with local and natural capital"/>
    <s v="Production coupled with local and natural capital"/>
    <n v="1"/>
  </r>
  <r>
    <x v="0"/>
    <s v="Crop diversification"/>
    <x v="6"/>
    <x v="1"/>
    <x v="6"/>
    <s v="Exposed to disturbance"/>
    <s v="Exposed to disturbance"/>
    <n v="1"/>
  </r>
  <r>
    <x v="0"/>
    <s v="Crop diversification"/>
    <x v="6"/>
    <x v="1"/>
    <x v="7"/>
    <s v="Socially self-organised"/>
    <s v="Socially self-organised"/>
    <n v="0"/>
  </r>
  <r>
    <x v="0"/>
    <s v="Crop diversification"/>
    <x v="6"/>
    <x v="1"/>
    <x v="8"/>
    <s v="Infrastructure for innovation"/>
    <s v="Infrastructure for innovation"/>
    <n v="1"/>
  </r>
  <r>
    <x v="1"/>
    <s v="Intensification"/>
    <x v="4"/>
    <x v="0"/>
    <x v="9"/>
    <s v="Food production"/>
    <n v="0"/>
    <n v="0"/>
  </r>
  <r>
    <x v="1"/>
    <s v="Intensification"/>
    <x v="4"/>
    <x v="0"/>
    <x v="10"/>
    <s v="Economic viability"/>
    <n v="0"/>
    <n v="1"/>
  </r>
  <r>
    <x v="1"/>
    <s v="Intensification"/>
    <x v="4"/>
    <x v="0"/>
    <x v="11"/>
    <s v="Attractiveness of the area"/>
    <n v="0"/>
    <n v="1"/>
  </r>
  <r>
    <x v="1"/>
    <s v="Intensification"/>
    <x v="4"/>
    <x v="0"/>
    <x v="12"/>
    <s v="Economic viability"/>
    <n v="0"/>
    <n v="1"/>
  </r>
  <r>
    <x v="1"/>
    <s v="Intensification"/>
    <x v="4"/>
    <x v="0"/>
    <x v="13"/>
    <s v="Natural resources"/>
    <n v="0"/>
    <n v="0"/>
  </r>
  <r>
    <x v="1"/>
    <s v="Intensification"/>
    <x v="4"/>
    <x v="0"/>
    <x v="14"/>
    <s v="Bio-based resources"/>
    <n v="0"/>
    <n v="0"/>
  </r>
  <r>
    <x v="1"/>
    <s v="Intensification"/>
    <x v="4"/>
    <x v="0"/>
    <x v="15"/>
    <s v="Natural resources"/>
    <n v="0"/>
    <n v="1"/>
  </r>
  <r>
    <x v="1"/>
    <s v="Intensification"/>
    <x v="4"/>
    <x v="1"/>
    <x v="16"/>
    <s v="Response diversity"/>
    <s v="Response diversity"/>
    <n v="0"/>
  </r>
  <r>
    <x v="1"/>
    <s v="Intensification"/>
    <x v="4"/>
    <x v="1"/>
    <x v="8"/>
    <s v="Infrastructure for innovation"/>
    <s v="Infrastructure for innovation"/>
    <n v="2"/>
  </r>
  <r>
    <x v="1"/>
    <s v="Intensification"/>
    <x v="4"/>
    <x v="1"/>
    <x v="17"/>
    <s v="Support rural life"/>
    <s v="Support rural life"/>
    <n v="0"/>
  </r>
  <r>
    <x v="2"/>
    <s v="Alt3"/>
    <x v="10"/>
    <x v="0"/>
    <x v="18"/>
    <s v="Economic viability"/>
    <n v="0"/>
    <s v=""/>
  </r>
  <r>
    <x v="2"/>
    <s v="Alt3"/>
    <x v="10"/>
    <x v="0"/>
    <x v="19"/>
    <s v="Food production"/>
    <n v="0"/>
    <s v=""/>
  </r>
  <r>
    <x v="2"/>
    <s v="Alt3"/>
    <x v="10"/>
    <x v="0"/>
    <x v="20"/>
    <s v="Attractiveness of the area"/>
    <n v="0"/>
    <s v=""/>
  </r>
  <r>
    <x v="2"/>
    <s v="Alt3"/>
    <x v="10"/>
    <x v="1"/>
    <x v="5"/>
    <s v="Production coupled with local and natural capital"/>
    <s v="Production coupled with local and natural capital"/>
    <s v=""/>
  </r>
  <r>
    <x v="2"/>
    <s v="Alt3"/>
    <x v="10"/>
    <x v="1"/>
    <x v="21"/>
    <s v="Diverse policies"/>
    <s v="Diverse policies"/>
    <s v=""/>
  </r>
  <r>
    <x v="2"/>
    <s v="Alt3"/>
    <x v="10"/>
    <x v="1"/>
    <x v="7"/>
    <s v="Socially self-organised"/>
    <s v="Socially self-organised"/>
    <s v=""/>
  </r>
  <r>
    <x v="2"/>
    <s v="Alt3"/>
    <x v="10"/>
    <x v="1"/>
    <x v="17"/>
    <s v="Support rural life"/>
    <s v="Support rural life"/>
    <s v=""/>
  </r>
  <r>
    <x v="2"/>
    <s v="Alt3"/>
    <x v="10"/>
    <x v="1"/>
    <x v="8"/>
    <s v="Infrastructure for innovation"/>
    <s v="Infrastructure for innovation"/>
    <s v=""/>
  </r>
  <r>
    <x v="2"/>
    <s v="Alt3"/>
    <x v="10"/>
    <x v="1"/>
    <x v="22"/>
    <s v="Reasonable profitable"/>
    <s v="Reasonable profitable"/>
    <s v=""/>
  </r>
  <r>
    <x v="3"/>
    <s v="Technological innovation"/>
    <x v="2"/>
    <x v="0"/>
    <x v="23"/>
    <s v="Food production"/>
    <n v="0"/>
    <n v="1"/>
  </r>
  <r>
    <x v="3"/>
    <s v="Technological innovation"/>
    <x v="2"/>
    <x v="0"/>
    <x v="18"/>
    <s v="Economic viability"/>
    <n v="0"/>
    <n v="1"/>
  </r>
  <r>
    <x v="3"/>
    <s v="Technological innovation"/>
    <x v="2"/>
    <x v="0"/>
    <x v="24"/>
    <s v="Biodiversity &amp; habitat"/>
    <n v="0"/>
    <n v="1"/>
  </r>
  <r>
    <x v="3"/>
    <s v="Technological innovation"/>
    <x v="2"/>
    <x v="0"/>
    <x v="25"/>
    <s v="Attractiveness of the area"/>
    <n v="0"/>
    <n v="1"/>
  </r>
  <r>
    <x v="3"/>
    <s v="Technological innovation"/>
    <x v="2"/>
    <x v="1"/>
    <x v="7"/>
    <s v="Socially self-organised"/>
    <s v="Socially self-organised"/>
    <n v="1"/>
  </r>
  <r>
    <x v="3"/>
    <s v="Technological innovation"/>
    <x v="2"/>
    <x v="1"/>
    <x v="5"/>
    <s v="Production coupled with local and natural capital"/>
    <s v="Production coupled with local and natural capital"/>
    <n v="2"/>
  </r>
  <r>
    <x v="3"/>
    <s v="Technological innovation"/>
    <x v="2"/>
    <x v="1"/>
    <x v="17"/>
    <s v="Support rural life"/>
    <s v="Support rural life"/>
    <n v="1"/>
  </r>
  <r>
    <x v="3"/>
    <s v="Technological innovation"/>
    <x v="2"/>
    <x v="1"/>
    <x v="8"/>
    <s v="Infrastructure for innovation"/>
    <s v="Infrastructure for innovation"/>
    <n v="2"/>
  </r>
  <r>
    <x v="3"/>
    <s v="Technological innovation"/>
    <x v="2"/>
    <x v="1"/>
    <x v="21"/>
    <s v="Diverse policies"/>
    <s v="Diverse policies"/>
    <n v="1"/>
  </r>
  <r>
    <x v="4"/>
    <s v="Nature inclusive"/>
    <x v="3"/>
    <x v="0"/>
    <x v="26"/>
    <s v="Food production"/>
    <n v="0"/>
    <n v="1"/>
  </r>
  <r>
    <x v="4"/>
    <s v="Nature inclusive"/>
    <x v="3"/>
    <x v="0"/>
    <x v="27"/>
    <s v="Economic viability"/>
    <n v="0"/>
    <n v="1"/>
  </r>
  <r>
    <x v="4"/>
    <s v="Nature inclusive"/>
    <x v="3"/>
    <x v="0"/>
    <x v="13"/>
    <s v="Natural resources"/>
    <n v="0"/>
    <n v="2"/>
  </r>
  <r>
    <x v="4"/>
    <s v="Nature inclusive"/>
    <x v="3"/>
    <x v="0"/>
    <x v="15"/>
    <s v="Natural resources"/>
    <n v="0"/>
    <n v="0.5"/>
  </r>
  <r>
    <x v="4"/>
    <s v="Nature inclusive"/>
    <x v="3"/>
    <x v="1"/>
    <x v="22"/>
    <s v="Reasonable profitable"/>
    <s v="Reasonable profitable"/>
    <n v="1"/>
  </r>
  <r>
    <x v="4"/>
    <s v="Nature inclusive"/>
    <x v="3"/>
    <x v="1"/>
    <x v="7"/>
    <s v="Socially self-organised"/>
    <s v="Socially self-organised"/>
    <n v="1"/>
  </r>
  <r>
    <x v="4"/>
    <s v="Nature inclusive"/>
    <x v="3"/>
    <x v="1"/>
    <x v="8"/>
    <s v="Infrastructure for innovation"/>
    <s v="Infrastructure for innovation"/>
    <n v="1"/>
  </r>
  <r>
    <x v="4"/>
    <s v="Nature inclusive"/>
    <x v="3"/>
    <x v="1"/>
    <x v="5"/>
    <s v="Production coupled with local and natural capital"/>
    <s v="Production coupled with local and natural capital"/>
    <n v="2"/>
  </r>
  <r>
    <x v="4"/>
    <s v="Nature inclusive"/>
    <x v="3"/>
    <x v="1"/>
    <x v="28"/>
    <s v="Functional diversity"/>
    <s v="Functional diversity"/>
    <n v="1"/>
  </r>
  <r>
    <x v="4"/>
    <s v="Nature inclusive"/>
    <x v="3"/>
    <x v="1"/>
    <x v="6"/>
    <s v="Exposed to disturbance"/>
    <s v="Exposed to disturbance"/>
    <n v="-0.5"/>
  </r>
  <r>
    <x v="5"/>
    <s v="Local organic production"/>
    <x v="3"/>
    <x v="0"/>
    <x v="29"/>
    <s v="Food production"/>
    <n v="0"/>
    <n v="0"/>
  </r>
  <r>
    <x v="5"/>
    <s v="Local organic production"/>
    <x v="3"/>
    <x v="0"/>
    <x v="30"/>
    <s v="Economic viability"/>
    <n v="0"/>
    <n v="2"/>
  </r>
  <r>
    <x v="5"/>
    <s v="Local organic production"/>
    <x v="3"/>
    <x v="0"/>
    <x v="31"/>
    <s v="Economic viability"/>
    <n v="0"/>
    <n v="0.5"/>
  </r>
  <r>
    <x v="5"/>
    <s v="Local organic production"/>
    <x v="3"/>
    <x v="0"/>
    <x v="32"/>
    <s v="Economic viability"/>
    <n v="0"/>
    <n v="0"/>
  </r>
  <r>
    <x v="5"/>
    <s v="Local organic production"/>
    <x v="3"/>
    <x v="1"/>
    <x v="5"/>
    <s v="Production coupled with local and natural capital"/>
    <s v="Production coupled with local and natural capital"/>
    <n v="1.5"/>
  </r>
  <r>
    <x v="5"/>
    <s v="Local organic production"/>
    <x v="3"/>
    <x v="1"/>
    <x v="28"/>
    <s v="Functional diversity"/>
    <s v="Functional diversity"/>
    <n v="-0.5"/>
  </r>
  <r>
    <x v="5"/>
    <s v="Local organic production"/>
    <x v="3"/>
    <x v="1"/>
    <x v="16"/>
    <s v="Response diversity"/>
    <s v="Response diversity"/>
    <n v="-0.5"/>
  </r>
  <r>
    <x v="5"/>
    <s v="Local organic production"/>
    <x v="3"/>
    <x v="1"/>
    <x v="22"/>
    <s v="Reasonable profitable"/>
    <s v="Reasonable profitable"/>
    <n v="0"/>
  </r>
  <r>
    <x v="6"/>
    <s v="Organic agriculture"/>
    <x v="3"/>
    <x v="0"/>
    <x v="33"/>
    <s v="Food production"/>
    <n v="0"/>
    <n v="2"/>
  </r>
  <r>
    <x v="6"/>
    <s v="Organic agriculture"/>
    <x v="3"/>
    <x v="0"/>
    <x v="34"/>
    <s v="Bio-based resources"/>
    <n v="0"/>
    <n v="1"/>
  </r>
  <r>
    <x v="6"/>
    <s v="Organic agriculture"/>
    <x v="3"/>
    <x v="0"/>
    <x v="35"/>
    <s v="Economic viability"/>
    <n v="0"/>
    <n v="2"/>
  </r>
  <r>
    <x v="6"/>
    <s v="Organic agriculture"/>
    <x v="3"/>
    <x v="0"/>
    <x v="36"/>
    <s v="Biodiversity &amp; habitat"/>
    <n v="0"/>
    <n v="1"/>
  </r>
  <r>
    <x v="6"/>
    <s v="Organic agriculture"/>
    <x v="3"/>
    <x v="1"/>
    <x v="37"/>
    <s v="Spatial and temporal heterogeneity (farm types)"/>
    <s v="Spatial and temporal heterogeneity (farm types)"/>
    <n v="0"/>
  </r>
  <r>
    <x v="6"/>
    <s v="Organic agriculture"/>
    <x v="3"/>
    <x v="1"/>
    <x v="17"/>
    <s v="Support rural life"/>
    <s v="Support rural life"/>
    <n v="0"/>
  </r>
  <r>
    <x v="6"/>
    <s v="Organic agriculture"/>
    <x v="3"/>
    <x v="1"/>
    <x v="38"/>
    <s v="Appropriately connected with actors outside the farming system"/>
    <s v="Appropriately connected with actors outside the farming system"/>
    <n v="1"/>
  </r>
  <r>
    <x v="6"/>
    <s v="Organic agriculture"/>
    <x v="3"/>
    <x v="1"/>
    <x v="39"/>
    <s v="Coupled with local and natural capital (legislation)"/>
    <s v="Coupled with local and natural capital (legislation)"/>
    <n v="2"/>
  </r>
  <r>
    <x v="7"/>
    <s v="Robots"/>
    <x v="2"/>
    <x v="2"/>
    <x v="40"/>
    <n v="0"/>
    <n v="0"/>
    <n v="0"/>
  </r>
  <r>
    <x v="7"/>
    <s v="Robots"/>
    <x v="2"/>
    <x v="0"/>
    <x v="41"/>
    <s v="Economic viability"/>
    <n v="0"/>
    <n v="-0.5"/>
  </r>
  <r>
    <x v="7"/>
    <s v="Robots"/>
    <x v="2"/>
    <x v="0"/>
    <x v="42"/>
    <s v="Food production"/>
    <n v="0"/>
    <n v="1"/>
  </r>
  <r>
    <x v="7"/>
    <s v="Robots"/>
    <x v="2"/>
    <x v="0"/>
    <x v="43"/>
    <s v="Natural resources"/>
    <n v="0"/>
    <n v="0"/>
  </r>
  <r>
    <x v="7"/>
    <s v="Robots"/>
    <x v="2"/>
    <x v="0"/>
    <x v="44"/>
    <s v="Animal health &amp; welfare"/>
    <n v="0"/>
    <n v="1"/>
  </r>
  <r>
    <x v="7"/>
    <s v="Robots"/>
    <x v="2"/>
    <x v="1"/>
    <x v="16"/>
    <s v="Response diversity"/>
    <s v="Response diversity"/>
    <s v=""/>
  </r>
  <r>
    <x v="7"/>
    <s v="Robots"/>
    <x v="2"/>
    <x v="1"/>
    <x v="22"/>
    <s v="Reasonable profitable"/>
    <s v="Reasonable profitable"/>
    <n v="-0.5"/>
  </r>
  <r>
    <x v="7"/>
    <s v="Robots"/>
    <x v="2"/>
    <x v="1"/>
    <x v="28"/>
    <s v="Functional diversity"/>
    <s v="Functional diversity"/>
    <s v=""/>
  </r>
  <r>
    <x v="7"/>
    <s v="Robots"/>
    <x v="2"/>
    <x v="1"/>
    <x v="6"/>
    <s v="Exposed to disturbance"/>
    <s v="Exposed to disturbance"/>
    <n v="0"/>
  </r>
  <r>
    <x v="7"/>
    <s v="Robots"/>
    <x v="2"/>
    <x v="1"/>
    <x v="8"/>
    <s v="Infrastructure for innovation"/>
    <s v="Infrastructure for innovation"/>
    <n v="1"/>
  </r>
  <r>
    <x v="8"/>
    <s v="Alt3"/>
    <x v="10"/>
    <x v="0"/>
    <x v="45"/>
    <s v="Natural resources"/>
    <n v="0"/>
    <s v=""/>
  </r>
  <r>
    <x v="8"/>
    <s v="Alt3"/>
    <x v="10"/>
    <x v="0"/>
    <x v="46"/>
    <s v="Biodiversity &amp; habitat"/>
    <n v="0"/>
    <s v=""/>
  </r>
  <r>
    <x v="8"/>
    <s v="Alt3"/>
    <x v="10"/>
    <x v="0"/>
    <x v="47"/>
    <s v="Quality of life"/>
    <n v="0"/>
    <s v=""/>
  </r>
  <r>
    <x v="8"/>
    <s v="Alt3"/>
    <x v="10"/>
    <x v="0"/>
    <x v="48"/>
    <s v="Animal health &amp; welfare"/>
    <n v="0"/>
    <s v=""/>
  </r>
  <r>
    <x v="8"/>
    <s v="Alt3"/>
    <x v="10"/>
    <x v="1"/>
    <x v="37"/>
    <s v="Spatial and temporal heterogeneity (farm types)"/>
    <s v="Spatial and temporal heterogeneity (farm types)"/>
    <s v=""/>
  </r>
  <r>
    <x v="8"/>
    <s v="Alt3"/>
    <x v="10"/>
    <x v="1"/>
    <x v="7"/>
    <s v="Socially self-organised"/>
    <s v="Socially self-organised"/>
    <s v=""/>
  </r>
  <r>
    <x v="8"/>
    <s v="Alt3"/>
    <x v="10"/>
    <x v="1"/>
    <x v="38"/>
    <s v="Appropriately connected with actors outside the farming system"/>
    <s v="Appropriately connected with actors outside the farming system"/>
    <s v=""/>
  </r>
  <r>
    <x v="8"/>
    <s v="Alt3"/>
    <x v="10"/>
    <x v="1"/>
    <x v="8"/>
    <s v="Infrastructure for innovation"/>
    <s v="Infrastructure for innovation"/>
    <s v=""/>
  </r>
  <r>
    <x v="0"/>
    <s v="Collaboration  "/>
    <x v="9"/>
    <x v="0"/>
    <x v="0"/>
    <s v="Food production"/>
    <n v="0"/>
    <n v="0"/>
  </r>
  <r>
    <x v="0"/>
    <s v="Collaboration  "/>
    <x v="9"/>
    <x v="0"/>
    <x v="1"/>
    <s v="Economic viability"/>
    <n v="0"/>
    <n v="1"/>
  </r>
  <r>
    <x v="0"/>
    <s v="Collaboration  "/>
    <x v="9"/>
    <x v="0"/>
    <x v="2"/>
    <s v="Natural resources"/>
    <n v="0"/>
    <n v="0"/>
  </r>
  <r>
    <x v="0"/>
    <s v="Collaboration  "/>
    <x v="9"/>
    <x v="0"/>
    <x v="3"/>
    <s v="Biodiversity &amp; habitat"/>
    <n v="0"/>
    <n v="0"/>
  </r>
  <r>
    <x v="0"/>
    <s v="Collaboration  "/>
    <x v="9"/>
    <x v="0"/>
    <x v="4"/>
    <s v="Attractiveness of the area"/>
    <n v="0"/>
    <n v="0"/>
  </r>
  <r>
    <x v="0"/>
    <s v="Collaboration  "/>
    <x v="9"/>
    <x v="1"/>
    <x v="5"/>
    <s v="Production coupled with local and natural capital"/>
    <s v="Production coupled with local and natural capital"/>
    <n v="1"/>
  </r>
  <r>
    <x v="0"/>
    <s v="Collaboration  "/>
    <x v="9"/>
    <x v="1"/>
    <x v="6"/>
    <s v="Exposed to disturbance"/>
    <s v="Exposed to disturbance"/>
    <n v="1"/>
  </r>
  <r>
    <x v="0"/>
    <s v="Collaboration  "/>
    <x v="9"/>
    <x v="1"/>
    <x v="7"/>
    <s v="Socially self-organised"/>
    <s v="Socially self-organised"/>
    <n v="2"/>
  </r>
  <r>
    <x v="0"/>
    <s v="Collaboration  "/>
    <x v="9"/>
    <x v="1"/>
    <x v="8"/>
    <s v="Infrastructure for innovation"/>
    <s v="Infrastructure for innovation"/>
    <n v="0"/>
  </r>
  <r>
    <x v="1"/>
    <s v="Alt4"/>
    <x v="11"/>
    <x v="0"/>
    <x v="9"/>
    <s v="Food production"/>
    <n v="0"/>
    <s v=""/>
  </r>
  <r>
    <x v="1"/>
    <s v="Alt4"/>
    <x v="11"/>
    <x v="0"/>
    <x v="10"/>
    <s v="Economic viability"/>
    <n v="0"/>
    <s v=""/>
  </r>
  <r>
    <x v="1"/>
    <s v="Alt4"/>
    <x v="11"/>
    <x v="0"/>
    <x v="11"/>
    <s v="Attractiveness of the area"/>
    <n v="0"/>
    <s v=""/>
  </r>
  <r>
    <x v="1"/>
    <s v="Alt4"/>
    <x v="11"/>
    <x v="0"/>
    <x v="12"/>
    <s v="Economic viability"/>
    <n v="0"/>
    <s v=""/>
  </r>
  <r>
    <x v="1"/>
    <s v="Alt4"/>
    <x v="11"/>
    <x v="0"/>
    <x v="13"/>
    <s v="Natural resources"/>
    <n v="0"/>
    <s v=""/>
  </r>
  <r>
    <x v="1"/>
    <s v="Alt4"/>
    <x v="11"/>
    <x v="0"/>
    <x v="14"/>
    <s v="Bio-based resources"/>
    <n v="0"/>
    <s v=""/>
  </r>
  <r>
    <x v="1"/>
    <s v="Alt4"/>
    <x v="11"/>
    <x v="0"/>
    <x v="15"/>
    <s v="Natural resources"/>
    <n v="0"/>
    <s v=""/>
  </r>
  <r>
    <x v="1"/>
    <s v="Alt4"/>
    <x v="11"/>
    <x v="1"/>
    <x v="16"/>
    <s v="Response diversity"/>
    <s v="Response diversity"/>
    <s v=""/>
  </r>
  <r>
    <x v="1"/>
    <s v="Alt4"/>
    <x v="11"/>
    <x v="1"/>
    <x v="8"/>
    <s v="Infrastructure for innovation"/>
    <s v="Infrastructure for innovation"/>
    <s v=""/>
  </r>
  <r>
    <x v="1"/>
    <s v="Alt4"/>
    <x v="11"/>
    <x v="1"/>
    <x v="17"/>
    <s v="Support rural life"/>
    <s v="Support rural life"/>
    <s v=""/>
  </r>
  <r>
    <x v="2"/>
    <s v="Alt4"/>
    <x v="11"/>
    <x v="0"/>
    <x v="18"/>
    <s v="Economic viability"/>
    <n v="0"/>
    <s v=""/>
  </r>
  <r>
    <x v="2"/>
    <s v="Alt4"/>
    <x v="11"/>
    <x v="0"/>
    <x v="19"/>
    <s v="Food production"/>
    <n v="0"/>
    <s v=""/>
  </r>
  <r>
    <x v="2"/>
    <s v="Alt4"/>
    <x v="11"/>
    <x v="0"/>
    <x v="20"/>
    <s v="Attractiveness of the area"/>
    <n v="0"/>
    <s v=""/>
  </r>
  <r>
    <x v="2"/>
    <s v="Alt4"/>
    <x v="11"/>
    <x v="1"/>
    <x v="5"/>
    <s v="Production coupled with local and natural capital"/>
    <s v="Production coupled with local and natural capital"/>
    <s v=""/>
  </r>
  <r>
    <x v="2"/>
    <s v="Alt4"/>
    <x v="11"/>
    <x v="1"/>
    <x v="21"/>
    <s v="Diverse policies"/>
    <s v="Diverse policies"/>
    <s v=""/>
  </r>
  <r>
    <x v="2"/>
    <s v="Alt4"/>
    <x v="11"/>
    <x v="1"/>
    <x v="7"/>
    <s v="Socially self-organised"/>
    <s v="Socially self-organised"/>
    <s v=""/>
  </r>
  <r>
    <x v="2"/>
    <s v="Alt4"/>
    <x v="11"/>
    <x v="1"/>
    <x v="17"/>
    <s v="Support rural life"/>
    <s v="Support rural life"/>
    <s v=""/>
  </r>
  <r>
    <x v="2"/>
    <s v="Alt4"/>
    <x v="11"/>
    <x v="1"/>
    <x v="8"/>
    <s v="Infrastructure for innovation"/>
    <s v="Infrastructure for innovation"/>
    <s v=""/>
  </r>
  <r>
    <x v="2"/>
    <s v="Alt4"/>
    <x v="11"/>
    <x v="1"/>
    <x v="22"/>
    <s v="Reasonable profitable"/>
    <s v="Reasonable profitable"/>
    <s v=""/>
  </r>
  <r>
    <x v="3"/>
    <s v="Eco-friendly agriculture"/>
    <x v="3"/>
    <x v="0"/>
    <x v="23"/>
    <s v="Food production"/>
    <n v="0"/>
    <n v="0"/>
  </r>
  <r>
    <x v="3"/>
    <s v="Eco-friendly agriculture"/>
    <x v="3"/>
    <x v="0"/>
    <x v="18"/>
    <s v="Economic viability"/>
    <n v="0"/>
    <n v="0"/>
  </r>
  <r>
    <x v="3"/>
    <s v="Eco-friendly agriculture"/>
    <x v="3"/>
    <x v="0"/>
    <x v="24"/>
    <s v="Biodiversity &amp; habitat"/>
    <n v="0"/>
    <n v="2"/>
  </r>
  <r>
    <x v="3"/>
    <s v="Eco-friendly agriculture"/>
    <x v="3"/>
    <x v="0"/>
    <x v="25"/>
    <s v="Attractiveness of the area"/>
    <n v="0"/>
    <n v="1"/>
  </r>
  <r>
    <x v="3"/>
    <s v="Eco-friendly agriculture"/>
    <x v="3"/>
    <x v="1"/>
    <x v="7"/>
    <s v="Socially self-organised"/>
    <s v="Socially self-organised"/>
    <n v="2"/>
  </r>
  <r>
    <x v="3"/>
    <s v="Eco-friendly agriculture"/>
    <x v="3"/>
    <x v="1"/>
    <x v="5"/>
    <s v="Production coupled with local and natural capital"/>
    <s v="Production coupled with local and natural capital"/>
    <n v="2"/>
  </r>
  <r>
    <x v="3"/>
    <s v="Eco-friendly agriculture"/>
    <x v="3"/>
    <x v="1"/>
    <x v="17"/>
    <s v="Support rural life"/>
    <s v="Support rural life"/>
    <n v="1"/>
  </r>
  <r>
    <x v="3"/>
    <s v="Eco-friendly agriculture"/>
    <x v="3"/>
    <x v="1"/>
    <x v="8"/>
    <s v="Infrastructure for innovation"/>
    <s v="Infrastructure for innovation"/>
    <n v="1"/>
  </r>
  <r>
    <x v="3"/>
    <s v="Eco-friendly agriculture"/>
    <x v="3"/>
    <x v="1"/>
    <x v="21"/>
    <s v="Diverse policies"/>
    <s v="Diverse policies"/>
    <n v="2"/>
  </r>
  <r>
    <x v="4"/>
    <s v="Collaboration &amp; water"/>
    <x v="9"/>
    <x v="0"/>
    <x v="26"/>
    <s v="Food production"/>
    <n v="0"/>
    <n v="0.5"/>
  </r>
  <r>
    <x v="4"/>
    <s v="Collaboration &amp; water"/>
    <x v="9"/>
    <x v="0"/>
    <x v="27"/>
    <s v="Economic viability"/>
    <n v="0"/>
    <n v="1"/>
  </r>
  <r>
    <x v="4"/>
    <s v="Collaboration &amp; water"/>
    <x v="9"/>
    <x v="0"/>
    <x v="13"/>
    <s v="Natural resources"/>
    <n v="0"/>
    <n v="1"/>
  </r>
  <r>
    <x v="4"/>
    <s v="Collaboration &amp; water"/>
    <x v="9"/>
    <x v="0"/>
    <x v="15"/>
    <s v="Natural resources"/>
    <n v="0"/>
    <n v="1"/>
  </r>
  <r>
    <x v="4"/>
    <s v="Collaboration &amp; water"/>
    <x v="9"/>
    <x v="1"/>
    <x v="22"/>
    <s v="Reasonable profitable"/>
    <s v="Reasonable profitable"/>
    <n v="1"/>
  </r>
  <r>
    <x v="4"/>
    <s v="Collaboration &amp; water"/>
    <x v="9"/>
    <x v="1"/>
    <x v="7"/>
    <s v="Socially self-organised"/>
    <s v="Socially self-organised"/>
    <n v="2"/>
  </r>
  <r>
    <x v="4"/>
    <s v="Collaboration &amp; water"/>
    <x v="9"/>
    <x v="1"/>
    <x v="8"/>
    <s v="Infrastructure for innovation"/>
    <s v="Infrastructure for innovation"/>
    <n v="1"/>
  </r>
  <r>
    <x v="4"/>
    <s v="Collaboration &amp; water"/>
    <x v="9"/>
    <x v="1"/>
    <x v="5"/>
    <s v="Production coupled with local and natural capital"/>
    <s v="Production coupled with local and natural capital"/>
    <n v="1"/>
  </r>
  <r>
    <x v="4"/>
    <s v="Collaboration &amp; water"/>
    <x v="9"/>
    <x v="1"/>
    <x v="28"/>
    <s v="Functional diversity"/>
    <s v="Functional diversity"/>
    <n v="1"/>
  </r>
  <r>
    <x v="4"/>
    <s v="Collaboration &amp; water"/>
    <x v="9"/>
    <x v="1"/>
    <x v="6"/>
    <s v="Exposed to disturbance"/>
    <s v="Exposed to disturbance"/>
    <n v="-0.5"/>
  </r>
  <r>
    <x v="5"/>
    <s v="Alt4"/>
    <x v="11"/>
    <x v="0"/>
    <x v="29"/>
    <s v="Food production"/>
    <n v="0"/>
    <s v=""/>
  </r>
  <r>
    <x v="5"/>
    <s v="Alt4"/>
    <x v="11"/>
    <x v="0"/>
    <x v="30"/>
    <s v="Economic viability"/>
    <n v="0"/>
    <s v=""/>
  </r>
  <r>
    <x v="5"/>
    <s v="Alt4"/>
    <x v="11"/>
    <x v="0"/>
    <x v="31"/>
    <s v="Economic viability"/>
    <n v="0"/>
    <s v=""/>
  </r>
  <r>
    <x v="5"/>
    <s v="Alt4"/>
    <x v="11"/>
    <x v="0"/>
    <x v="32"/>
    <s v="Economic viability"/>
    <n v="0"/>
    <s v=""/>
  </r>
  <r>
    <x v="5"/>
    <s v="Alt4"/>
    <x v="11"/>
    <x v="1"/>
    <x v="5"/>
    <s v="Production coupled with local and natural capital"/>
    <s v="Production coupled with local and natural capital"/>
    <s v=""/>
  </r>
  <r>
    <x v="5"/>
    <s v="Alt4"/>
    <x v="11"/>
    <x v="1"/>
    <x v="28"/>
    <s v="Functional diversity"/>
    <s v="Functional diversity"/>
    <s v=""/>
  </r>
  <r>
    <x v="5"/>
    <s v="Alt4"/>
    <x v="11"/>
    <x v="1"/>
    <x v="16"/>
    <s v="Response diversity"/>
    <s v="Response diversity"/>
    <s v=""/>
  </r>
  <r>
    <x v="5"/>
    <s v="Alt4"/>
    <x v="11"/>
    <x v="1"/>
    <x v="22"/>
    <s v="Reasonable profitable"/>
    <s v="Reasonable profitable"/>
    <s v=""/>
  </r>
  <r>
    <x v="6"/>
    <s v="Alternative crops and species "/>
    <x v="6"/>
    <x v="0"/>
    <x v="33"/>
    <s v="Food production"/>
    <n v="0"/>
    <n v="2"/>
  </r>
  <r>
    <x v="6"/>
    <s v="Alternative crops and species "/>
    <x v="6"/>
    <x v="0"/>
    <x v="34"/>
    <s v="Bio-based resources"/>
    <n v="0"/>
    <n v="-1"/>
  </r>
  <r>
    <x v="6"/>
    <s v="Alternative crops and species "/>
    <x v="6"/>
    <x v="0"/>
    <x v="35"/>
    <s v="Economic viability"/>
    <n v="0"/>
    <n v="2"/>
  </r>
  <r>
    <x v="6"/>
    <s v="Alternative crops and species "/>
    <x v="6"/>
    <x v="0"/>
    <x v="36"/>
    <s v="Biodiversity &amp; habitat"/>
    <n v="0"/>
    <n v="1"/>
  </r>
  <r>
    <x v="6"/>
    <s v="Alternative crops and species "/>
    <x v="6"/>
    <x v="1"/>
    <x v="37"/>
    <s v="Spatial and temporal heterogeneity (farm types)"/>
    <s v="Spatial and temporal heterogeneity (farm types)"/>
    <n v="2"/>
  </r>
  <r>
    <x v="6"/>
    <s v="Alternative crops and species "/>
    <x v="6"/>
    <x v="1"/>
    <x v="17"/>
    <s v="Support rural life"/>
    <s v="Support rural life"/>
    <n v="0"/>
  </r>
  <r>
    <x v="6"/>
    <s v="Alternative crops and species "/>
    <x v="6"/>
    <x v="1"/>
    <x v="38"/>
    <s v="Appropriately connected with actors outside the farming system"/>
    <s v="Appropriately connected with actors outside the farming system"/>
    <n v="1"/>
  </r>
  <r>
    <x v="6"/>
    <s v="Alternative crops and species "/>
    <x v="6"/>
    <x v="1"/>
    <x v="39"/>
    <s v="Coupled with local and natural capital (legislation)"/>
    <s v="Coupled with local and natural capital (legislation)"/>
    <n v="2"/>
  </r>
  <r>
    <x v="7"/>
    <s v="Alt4"/>
    <x v="11"/>
    <x v="2"/>
    <x v="40"/>
    <n v="0"/>
    <n v="0"/>
    <n v="0"/>
  </r>
  <r>
    <x v="7"/>
    <s v="Alt4"/>
    <x v="11"/>
    <x v="0"/>
    <x v="41"/>
    <s v="Economic viability"/>
    <n v="0"/>
    <s v=""/>
  </r>
  <r>
    <x v="7"/>
    <s v="Alt4"/>
    <x v="11"/>
    <x v="0"/>
    <x v="42"/>
    <s v="Food production"/>
    <n v="0"/>
    <s v=""/>
  </r>
  <r>
    <x v="7"/>
    <s v="Alt4"/>
    <x v="11"/>
    <x v="0"/>
    <x v="43"/>
    <s v="Natural resources"/>
    <n v="0"/>
    <s v=""/>
  </r>
  <r>
    <x v="7"/>
    <s v="Alt4"/>
    <x v="11"/>
    <x v="0"/>
    <x v="44"/>
    <s v="Animal health &amp; welfare"/>
    <n v="0"/>
    <s v=""/>
  </r>
  <r>
    <x v="7"/>
    <s v="Alt4"/>
    <x v="11"/>
    <x v="1"/>
    <x v="16"/>
    <s v="Response diversity"/>
    <s v="Response diversity"/>
    <s v=""/>
  </r>
  <r>
    <x v="7"/>
    <s v="Alt4"/>
    <x v="11"/>
    <x v="1"/>
    <x v="22"/>
    <s v="Reasonable profitable"/>
    <s v="Reasonable profitable"/>
    <s v=""/>
  </r>
  <r>
    <x v="7"/>
    <s v="Alt4"/>
    <x v="11"/>
    <x v="1"/>
    <x v="28"/>
    <s v="Functional diversity"/>
    <s v="Functional diversity"/>
    <s v=""/>
  </r>
  <r>
    <x v="7"/>
    <s v="Alt4"/>
    <x v="11"/>
    <x v="1"/>
    <x v="6"/>
    <s v="Exposed to disturbance"/>
    <s v="Exposed to disturbance"/>
    <s v=""/>
  </r>
  <r>
    <x v="7"/>
    <s v="Alt4"/>
    <x v="11"/>
    <x v="1"/>
    <x v="8"/>
    <s v="Infrastructure for innovation"/>
    <s v="Infrastructure for innovation"/>
    <s v=""/>
  </r>
  <r>
    <x v="8"/>
    <s v="Alt4"/>
    <x v="11"/>
    <x v="0"/>
    <x v="45"/>
    <s v="Natural resources"/>
    <n v="0"/>
    <s v=""/>
  </r>
  <r>
    <x v="8"/>
    <s v="Alt4"/>
    <x v="11"/>
    <x v="0"/>
    <x v="46"/>
    <s v="Biodiversity &amp; habitat"/>
    <n v="0"/>
    <s v=""/>
  </r>
  <r>
    <x v="8"/>
    <s v="Alt4"/>
    <x v="11"/>
    <x v="0"/>
    <x v="47"/>
    <s v="Quality of life"/>
    <n v="0"/>
    <s v=""/>
  </r>
  <r>
    <x v="8"/>
    <s v="Alt4"/>
    <x v="11"/>
    <x v="0"/>
    <x v="48"/>
    <s v="Animal health &amp; welfare"/>
    <n v="0"/>
    <s v=""/>
  </r>
  <r>
    <x v="8"/>
    <s v="Alt4"/>
    <x v="11"/>
    <x v="1"/>
    <x v="37"/>
    <s v="Spatial and temporal heterogeneity (farm types)"/>
    <s v="Spatial and temporal heterogeneity (farm types)"/>
    <s v=""/>
  </r>
  <r>
    <x v="8"/>
    <s v="Alt4"/>
    <x v="11"/>
    <x v="1"/>
    <x v="7"/>
    <s v="Socially self-organised"/>
    <s v="Socially self-organised"/>
    <s v=""/>
  </r>
  <r>
    <x v="8"/>
    <s v="Alt4"/>
    <x v="11"/>
    <x v="1"/>
    <x v="38"/>
    <s v="Appropriately connected with actors outside the farming system"/>
    <s v="Appropriately connected with actors outside the farming system"/>
    <s v=""/>
  </r>
  <r>
    <x v="8"/>
    <s v="Alt4"/>
    <x v="11"/>
    <x v="1"/>
    <x v="8"/>
    <s v="Infrastructure for innovation"/>
    <s v="Infrastructure for innovation"/>
    <s v=""/>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1">
  <r>
    <s v="BG-Arable"/>
    <x v="0"/>
    <s v="Productivity (t/ha)"/>
    <x v="0"/>
    <m/>
    <s v="Moderate to high"/>
    <n v="1"/>
    <n v="-0.5"/>
    <n v="-0.5"/>
    <s v=""/>
    <s v=""/>
    <s v=""/>
    <n v="1"/>
    <n v="0"/>
    <n v="0"/>
    <n v="0"/>
    <n v="1"/>
    <n v="0"/>
  </r>
  <r>
    <s v="BG-Arable"/>
    <x v="0"/>
    <s v="Net farm income"/>
    <x v="1"/>
    <m/>
    <s v="Low to moderate"/>
    <n v="-1"/>
    <n v="-2"/>
    <n v="-2"/>
    <s v=""/>
    <s v=""/>
    <s v=""/>
    <n v="1"/>
    <n v="1"/>
    <n v="1"/>
    <n v="1"/>
    <n v="1"/>
    <n v="1"/>
  </r>
  <r>
    <s v="BG-Arable"/>
    <x v="0"/>
    <s v="Nutrient balance"/>
    <x v="2"/>
    <m/>
    <s v="Low  "/>
    <n v="-1"/>
    <n v="-2"/>
    <n v="-2"/>
    <s v=""/>
    <s v=""/>
    <s v=""/>
    <n v="0.5"/>
    <n v="0"/>
    <n v="1"/>
    <n v="0"/>
    <n v="1"/>
    <n v="0"/>
  </r>
  <r>
    <s v="BG-Arable"/>
    <x v="0"/>
    <s v="Diversity of production"/>
    <x v="3"/>
    <m/>
    <s v="Low  "/>
    <n v="0"/>
    <n v="1"/>
    <n v="1"/>
    <s v=""/>
    <s v=""/>
    <s v=""/>
    <n v="1"/>
    <n v="2"/>
    <n v="2"/>
    <n v="0"/>
    <n v="2"/>
    <n v="0"/>
  </r>
  <r>
    <s v="BG-Arable"/>
    <x v="0"/>
    <s v="Level of services in rural areas"/>
    <x v="4"/>
    <m/>
    <s v="Low  "/>
    <n v="0"/>
    <n v="-2"/>
    <n v="-2"/>
    <s v=""/>
    <s v=""/>
    <s v=""/>
    <n v="0"/>
    <n v="1"/>
    <n v="0"/>
    <n v="0"/>
    <n v="1"/>
    <n v="0"/>
  </r>
  <r>
    <s v="BG-Arable"/>
    <x v="1"/>
    <m/>
    <x v="5"/>
    <s v="Production coupled with local and natural capital"/>
    <s v="Moderate"/>
    <n v="0"/>
    <n v="-2"/>
    <n v="-2"/>
    <s v=""/>
    <s v=""/>
    <s v=""/>
    <n v="1"/>
    <n v="0"/>
    <n v="1"/>
    <n v="1"/>
    <n v="1"/>
    <n v="0"/>
  </r>
  <r>
    <s v="BG-Arable"/>
    <x v="1"/>
    <m/>
    <x v="6"/>
    <s v="Exposed to disturbance"/>
    <s v="Moderate"/>
    <n v="0"/>
    <n v="1"/>
    <n v="1"/>
    <s v=""/>
    <s v=""/>
    <s v=""/>
    <n v="1"/>
    <n v="1"/>
    <n v="1"/>
    <n v="1"/>
    <n v="1"/>
    <n v="1"/>
  </r>
  <r>
    <s v="BG-Arable"/>
    <x v="1"/>
    <m/>
    <x v="7"/>
    <s v="Socially self-organised"/>
    <s v="Low"/>
    <n v="0"/>
    <n v="1"/>
    <n v="1"/>
    <s v=""/>
    <s v=""/>
    <s v=""/>
    <n v="0"/>
    <n v="0"/>
    <n v="0"/>
    <n v="2"/>
    <n v="2"/>
    <n v="0"/>
  </r>
  <r>
    <s v="BG-Arable"/>
    <x v="1"/>
    <m/>
    <x v="8"/>
    <s v="Infrastructure for innovation"/>
    <s v="Low"/>
    <n v="0"/>
    <n v="2"/>
    <n v="2"/>
    <s v=""/>
    <s v=""/>
    <s v=""/>
    <n v="2"/>
    <n v="1"/>
    <n v="1"/>
    <n v="0"/>
    <n v="2"/>
    <n v="0"/>
  </r>
  <r>
    <s v="DE-Arable&amp;Mixed"/>
    <x v="0"/>
    <s v="Cereal production (t/ha)"/>
    <x v="0"/>
    <m/>
    <s v="Moderate"/>
    <n v="-0.5"/>
    <n v="-1.5"/>
    <n v="-1.5"/>
    <s v=""/>
    <s v=""/>
    <s v=""/>
    <n v="-1"/>
    <n v="0"/>
    <n v="0"/>
    <s v=""/>
    <n v="0"/>
    <n v="-1"/>
  </r>
  <r>
    <s v="DE-Arable&amp;Mixed"/>
    <x v="0"/>
    <s v="Profitability (Euro/ha)"/>
    <x v="1"/>
    <m/>
    <s v="Moderate"/>
    <n v="-0.5"/>
    <n v="-1.5"/>
    <n v="-1.5"/>
    <s v=""/>
    <s v=""/>
    <s v=""/>
    <n v="0"/>
    <n v="2"/>
    <n v="1"/>
    <s v=""/>
    <n v="2"/>
    <n v="0"/>
  </r>
  <r>
    <s v="DE-Arable&amp;Mixed"/>
    <x v="0"/>
    <s v="Availability of successors"/>
    <x v="4"/>
    <m/>
    <s v="Low"/>
    <n v="-1"/>
    <n v="-1.5"/>
    <n v="-1.5"/>
    <s v=""/>
    <s v=""/>
    <s v=""/>
    <n v="0"/>
    <n v="2"/>
    <n v="1"/>
    <s v=""/>
    <n v="2"/>
    <n v="0"/>
  </r>
  <r>
    <s v="DE-Arable&amp;Mixed"/>
    <x v="0"/>
    <s v="Availability of workers"/>
    <x v="1"/>
    <m/>
    <s v="Low"/>
    <n v="-1"/>
    <n v="-1.5"/>
    <n v="-1.5"/>
    <s v=""/>
    <s v=""/>
    <s v=""/>
    <n v="0"/>
    <n v="2"/>
    <n v="1"/>
    <s v=""/>
    <n v="2"/>
    <n v="0"/>
  </r>
  <r>
    <s v="DE-Arable&amp;Mixed"/>
    <x v="0"/>
    <s v="Soil quality"/>
    <x v="2"/>
    <m/>
    <s v="Good"/>
    <n v="0"/>
    <n v="0"/>
    <n v="0"/>
    <s v=""/>
    <s v=""/>
    <s v=""/>
    <n v="0.5"/>
    <n v="0"/>
    <n v="0"/>
    <s v=""/>
    <n v="0.5"/>
    <n v="0"/>
  </r>
  <r>
    <s v="DE-Arable&amp;Mixed"/>
    <x v="0"/>
    <s v="Production of biogas"/>
    <x v="9"/>
    <m/>
    <s v="Good"/>
    <n v="0"/>
    <n v="-1.5"/>
    <n v="-1.5"/>
    <s v=""/>
    <s v=""/>
    <s v=""/>
    <n v="-2"/>
    <n v="0"/>
    <n v="0"/>
    <s v=""/>
    <n v="0"/>
    <n v="-2"/>
  </r>
  <r>
    <s v="DE-Arable&amp;Mixed"/>
    <x v="0"/>
    <s v="Water availability"/>
    <x v="2"/>
    <m/>
    <s v="Good"/>
    <n v="-1"/>
    <n v="-1.5"/>
    <n v="-1.5"/>
    <s v=""/>
    <s v=""/>
    <s v=""/>
    <n v="0"/>
    <n v="0"/>
    <n v="1"/>
    <s v=""/>
    <n v="1"/>
    <n v="0"/>
  </r>
  <r>
    <s v="DE-Arable&amp;Mixed"/>
    <x v="1"/>
    <m/>
    <x v="10"/>
    <s v="Response diversity"/>
    <s v="Moderate"/>
    <n v="0"/>
    <n v="-1.5"/>
    <n v="-1.5"/>
    <s v=""/>
    <s v=""/>
    <s v=""/>
    <n v="0"/>
    <n v="1"/>
    <n v="0"/>
    <s v=""/>
    <n v="1"/>
    <n v="0"/>
  </r>
  <r>
    <s v="DE-Arable&amp;Mixed"/>
    <x v="1"/>
    <m/>
    <x v="8"/>
    <s v="Infrastructure for innovation"/>
    <s v="Low"/>
    <n v="0"/>
    <n v="-1.5"/>
    <n v="-1.5"/>
    <s v=""/>
    <s v=""/>
    <s v=""/>
    <n v="0"/>
    <n v="2"/>
    <n v="2"/>
    <s v=""/>
    <n v="2"/>
    <n v="0"/>
  </r>
  <r>
    <s v="DE-Arable&amp;Mixed"/>
    <x v="1"/>
    <m/>
    <x v="11"/>
    <s v="Support rural life"/>
    <s v="Low"/>
    <n v="0"/>
    <n v="-1.5"/>
    <n v="-1.5"/>
    <s v=""/>
    <s v=""/>
    <s v=""/>
    <n v="0"/>
    <n v="2"/>
    <n v="0"/>
    <s v=""/>
    <n v="2"/>
    <n v="0"/>
  </r>
  <r>
    <s v="ES-Livestock"/>
    <x v="0"/>
    <s v="Gross margin"/>
    <x v="1"/>
    <m/>
    <s v="Low"/>
    <n v="0"/>
    <n v="-1.5"/>
    <n v="-1.5"/>
    <s v=""/>
    <s v=""/>
    <s v=""/>
    <n v="1"/>
    <n v="1"/>
    <s v=""/>
    <s v=""/>
    <n v="1"/>
    <n v="1"/>
  </r>
  <r>
    <s v="ES-Livestock"/>
    <x v="0"/>
    <s v="Sheep census"/>
    <x v="0"/>
    <m/>
    <s v="Low"/>
    <n v="-2"/>
    <n v="-2"/>
    <n v="-2"/>
    <s v=""/>
    <s v=""/>
    <s v=""/>
    <n v="1"/>
    <n v="2"/>
    <s v=""/>
    <s v=""/>
    <n v="2"/>
    <n v="1"/>
  </r>
  <r>
    <s v="ES-Livestock"/>
    <x v="0"/>
    <s v="Number of farms"/>
    <x v="4"/>
    <m/>
    <s v="Low"/>
    <n v="-2"/>
    <n v="-2"/>
    <n v="-2"/>
    <s v=""/>
    <s v=""/>
    <s v=""/>
    <n v="1"/>
    <n v="0.5"/>
    <s v=""/>
    <s v=""/>
    <n v="1"/>
    <n v="0.5"/>
  </r>
  <r>
    <s v="ES-Livestock"/>
    <x v="1"/>
    <m/>
    <x v="5"/>
    <s v="Production coupled with local and natural capital"/>
    <s v="Low"/>
    <n v="-1"/>
    <n v="-1.5"/>
    <n v="-1.5"/>
    <s v=""/>
    <s v=""/>
    <s v=""/>
    <n v="-1"/>
    <n v="2"/>
    <s v=""/>
    <s v=""/>
    <n v="2"/>
    <n v="-1"/>
  </r>
  <r>
    <s v="ES-Livestock"/>
    <x v="1"/>
    <m/>
    <x v="12"/>
    <s v="Diverse policies"/>
    <s v="Low"/>
    <n v="0"/>
    <n v="-1.5"/>
    <n v="-1.5"/>
    <s v=""/>
    <s v=""/>
    <s v=""/>
    <n v="-1"/>
    <n v="1"/>
    <s v=""/>
    <s v=""/>
    <n v="1"/>
    <n v="-1"/>
  </r>
  <r>
    <s v="ES-Livestock"/>
    <x v="1"/>
    <m/>
    <x v="7"/>
    <s v="Socially self-organised"/>
    <s v="Low"/>
    <n v="0"/>
    <n v="-1.5"/>
    <n v="-1.5"/>
    <s v=""/>
    <s v=""/>
    <s v=""/>
    <n v="0"/>
    <n v="2"/>
    <s v=""/>
    <s v=""/>
    <n v="2"/>
    <n v="0"/>
  </r>
  <r>
    <s v="ES-Livestock"/>
    <x v="1"/>
    <m/>
    <x v="11"/>
    <s v="Support rural life"/>
    <s v="Low"/>
    <n v="-1"/>
    <n v="-1.5"/>
    <n v="-1.5"/>
    <s v=""/>
    <s v=""/>
    <s v=""/>
    <n v="0.5"/>
    <n v="1"/>
    <s v=""/>
    <s v=""/>
    <n v="1"/>
    <n v="0.5"/>
  </r>
  <r>
    <s v="ES-Livestock"/>
    <x v="1"/>
    <m/>
    <x v="8"/>
    <s v="Infrastructure for innovation"/>
    <s v="Low"/>
    <n v="-1"/>
    <n v="-1.5"/>
    <n v="-1.5"/>
    <s v=""/>
    <s v=""/>
    <s v=""/>
    <n v="1"/>
    <n v="1"/>
    <s v=""/>
    <s v=""/>
    <n v="1"/>
    <n v="1"/>
  </r>
  <r>
    <s v="ES-Livestock"/>
    <x v="1"/>
    <m/>
    <x v="13"/>
    <s v="Reasonable profitable"/>
    <s v="Low"/>
    <n v="-1"/>
    <n v="-1.5"/>
    <n v="-1.5"/>
    <s v=""/>
    <s v=""/>
    <s v=""/>
    <n v="1"/>
    <n v="1"/>
    <s v=""/>
    <s v=""/>
    <n v="1"/>
    <n v="1"/>
  </r>
  <r>
    <s v="IT-Hazelnut"/>
    <x v="0"/>
    <s v="Gross Saleable Production"/>
    <x v="0"/>
    <m/>
    <s v="High"/>
    <n v="1"/>
    <n v="-1"/>
    <n v="-1"/>
    <m/>
    <m/>
    <m/>
    <n v="1"/>
    <n v="1"/>
    <n v="1"/>
    <n v="0"/>
    <n v="1"/>
    <n v="0"/>
  </r>
  <r>
    <s v="IT-Hazelnut"/>
    <x v="0"/>
    <s v="Gross margin"/>
    <x v="1"/>
    <m/>
    <s v="High"/>
    <n v="0"/>
    <n v="-1"/>
    <n v="-1"/>
    <n v="-1"/>
    <n v="-0.5"/>
    <n v="-1"/>
    <n v="1"/>
    <n v="1"/>
    <n v="1"/>
    <n v="0"/>
    <n v="1"/>
    <n v="0"/>
  </r>
  <r>
    <s v="IT-Hazelnut"/>
    <x v="0"/>
    <s v="Organic farming (Ha)"/>
    <x v="3"/>
    <m/>
    <s v="Low"/>
    <n v="1"/>
    <n v="0"/>
    <n v="0"/>
    <n v="-1"/>
    <n v="1"/>
    <n v="0"/>
    <n v="-1"/>
    <n v="0"/>
    <n v="1"/>
    <n v="2"/>
    <n v="2"/>
    <n v="-1"/>
  </r>
  <r>
    <s v="IT-Hazelnut"/>
    <x v="0"/>
    <s v="Retention of young people"/>
    <x v="4"/>
    <m/>
    <s v="Moderate"/>
    <n v="1"/>
    <n v="0"/>
    <n v="0"/>
    <n v="-1"/>
    <n v="1"/>
    <n v="0"/>
    <n v="1"/>
    <n v="1"/>
    <n v="1"/>
    <n v="1"/>
    <n v="1"/>
    <n v="1"/>
  </r>
  <r>
    <s v="IT-Hazelnut"/>
    <x v="1"/>
    <m/>
    <x v="7"/>
    <s v="Socially self-organised"/>
    <s v="Moderate"/>
    <n v="0"/>
    <n v="-0.5"/>
    <n v="-1"/>
    <n v="-1"/>
    <n v="0"/>
    <n v="1"/>
    <n v="1"/>
    <n v="1"/>
    <n v="1"/>
    <n v="2"/>
    <n v="2"/>
    <n v="1"/>
  </r>
  <r>
    <s v="IT-Hazelnut"/>
    <x v="1"/>
    <m/>
    <x v="5"/>
    <s v="Production coupled with local and natural capital"/>
    <s v="Low"/>
    <n v="1"/>
    <n v="-1"/>
    <n v="-1"/>
    <n v="-1"/>
    <n v="1"/>
    <n v="-2"/>
    <n v="2"/>
    <n v="1"/>
    <n v="2"/>
    <n v="2"/>
    <n v="2"/>
    <n v="1"/>
  </r>
  <r>
    <s v="IT-Hazelnut"/>
    <x v="1"/>
    <m/>
    <x v="11"/>
    <s v="Support rural life"/>
    <s v="Moderate"/>
    <n v="1"/>
    <n v="-0.5"/>
    <n v="-1"/>
    <n v="-1"/>
    <n v="0"/>
    <n v="0"/>
    <n v="1"/>
    <n v="1"/>
    <n v="1"/>
    <n v="1"/>
    <n v="1"/>
    <n v="1"/>
  </r>
  <r>
    <s v="IT-Hazelnut"/>
    <x v="1"/>
    <m/>
    <x v="8"/>
    <s v="Infrastructure for innovation"/>
    <s v="Moderate"/>
    <n v="1"/>
    <n v="0.5"/>
    <n v="0"/>
    <n v="-1"/>
    <n v="1"/>
    <n v="1"/>
    <n v="1"/>
    <n v="1"/>
    <n v="2"/>
    <n v="1"/>
    <n v="2"/>
    <n v="1"/>
  </r>
  <r>
    <s v="IT-Hazelnut"/>
    <x v="1"/>
    <m/>
    <x v="12"/>
    <s v="Diverse policies"/>
    <s v="Low"/>
    <n v="0"/>
    <n v="0"/>
    <n v="0"/>
    <n v="-1"/>
    <n v="1"/>
    <n v="0"/>
    <n v="0"/>
    <n v="1"/>
    <n v="1"/>
    <n v="2"/>
    <n v="2"/>
    <n v="0"/>
  </r>
  <r>
    <s v="NL-Arable"/>
    <x v="0"/>
    <s v="Starch potato production"/>
    <x v="0"/>
    <m/>
    <s v="Moderate"/>
    <n v="0"/>
    <n v="-1.5"/>
    <n v="-1.5"/>
    <s v=""/>
    <s v=""/>
    <s v=""/>
    <n v="0"/>
    <n v="1"/>
    <n v="1"/>
    <n v="0.5"/>
    <n v="1"/>
    <n v="0"/>
  </r>
  <r>
    <s v="NL-Arable"/>
    <x v="0"/>
    <s v="Profitability"/>
    <x v="1"/>
    <m/>
    <s v="Moderate"/>
    <n v="1"/>
    <n v="-1.5"/>
    <n v="-1.5"/>
    <s v=""/>
    <s v=""/>
    <s v=""/>
    <n v="1"/>
    <n v="1"/>
    <n v="1"/>
    <n v="1"/>
    <n v="1"/>
    <n v="1"/>
  </r>
  <r>
    <s v="NL-Arable"/>
    <x v="0"/>
    <s v="Soil quality"/>
    <x v="2"/>
    <m/>
    <s v="Low"/>
    <n v="1"/>
    <n v="-1.5"/>
    <n v="-1.5"/>
    <s v=""/>
    <s v=""/>
    <s v=""/>
    <n v="0"/>
    <n v="1"/>
    <n v="2"/>
    <n v="1"/>
    <n v="2"/>
    <n v="0"/>
  </r>
  <r>
    <s v="NL-Arable"/>
    <x v="0"/>
    <s v="Water availability"/>
    <x v="2"/>
    <m/>
    <s v="Moderate"/>
    <n v="1"/>
    <n v="-1.5"/>
    <n v="-1.5"/>
    <s v=""/>
    <s v=""/>
    <s v=""/>
    <n v="-0.5"/>
    <n v="1"/>
    <n v="0.5"/>
    <n v="1"/>
    <n v="1"/>
    <n v="-0.5"/>
  </r>
  <r>
    <s v="NL-Arable"/>
    <x v="1"/>
    <m/>
    <x v="13"/>
    <s v="Reasonable profitable"/>
    <s v="Low"/>
    <n v="0"/>
    <n v="-1.5"/>
    <n v="-1.5"/>
    <s v=""/>
    <s v=""/>
    <s v=""/>
    <n v="1"/>
    <n v="1"/>
    <n v="1"/>
    <n v="1"/>
    <n v="1"/>
    <n v="1"/>
  </r>
  <r>
    <s v="NL-Arable"/>
    <x v="1"/>
    <m/>
    <x v="7"/>
    <s v="Socially self-organised"/>
    <s v="Moderate"/>
    <n v="0"/>
    <n v="-1.5"/>
    <n v="-1.5"/>
    <s v=""/>
    <s v=""/>
    <s v=""/>
    <s v=""/>
    <n v="0"/>
    <n v="1"/>
    <n v="2"/>
    <n v="2"/>
    <n v="0"/>
  </r>
  <r>
    <s v="NL-Arable"/>
    <x v="1"/>
    <m/>
    <x v="8"/>
    <s v="Infrastructure for innovation"/>
    <s v="Moderate"/>
    <n v="0"/>
    <n v="-1.5"/>
    <n v="-1.5"/>
    <s v=""/>
    <s v=""/>
    <s v=""/>
    <n v="0.5"/>
    <n v="2"/>
    <n v="1"/>
    <n v="1"/>
    <n v="2"/>
    <n v="0.5"/>
  </r>
  <r>
    <s v="NL-Arable"/>
    <x v="1"/>
    <m/>
    <x v="5"/>
    <s v="Production coupled with local and natural capital"/>
    <s v="Moderate"/>
    <n v="0"/>
    <n v="-1.5"/>
    <n v="-1.5"/>
    <s v=""/>
    <s v=""/>
    <s v=""/>
    <n v="1"/>
    <n v="1"/>
    <n v="2"/>
    <n v="1"/>
    <n v="2"/>
    <n v="1"/>
  </r>
  <r>
    <s v="NL-Arable"/>
    <x v="1"/>
    <m/>
    <x v="14"/>
    <s v="Functional diversity"/>
    <s v="Low"/>
    <n v="0"/>
    <n v="1"/>
    <n v="1"/>
    <s v=""/>
    <s v=""/>
    <s v=""/>
    <n v="1"/>
    <n v="0"/>
    <n v="1"/>
    <n v="1"/>
    <n v="1"/>
    <n v="0"/>
  </r>
  <r>
    <s v="NL-Arable"/>
    <x v="1"/>
    <m/>
    <x v="6"/>
    <s v="Exposed to disturbance"/>
    <s v="Moderate"/>
    <n v="0"/>
    <n v="0"/>
    <n v="0"/>
    <s v=""/>
    <s v=""/>
    <s v=""/>
    <n v="-0.5"/>
    <n v="1"/>
    <n v="-0.5"/>
    <n v="-0.5"/>
    <n v="1"/>
    <n v="-0.5"/>
  </r>
  <r>
    <s v="PL-Horticulture"/>
    <x v="0"/>
    <s v="Utilised agricultural area"/>
    <x v="0"/>
    <m/>
    <s v="Moderate"/>
    <n v="0"/>
    <n v="-1.5"/>
    <n v="-1.5"/>
    <s v=""/>
    <s v=""/>
    <s v=""/>
    <n v="1"/>
    <n v="0"/>
    <n v="0"/>
    <s v=""/>
    <n v="1"/>
    <n v="0"/>
  </r>
  <r>
    <s v="PL-Horticulture"/>
    <x v="0"/>
    <s v="Purchase prices for agricultural products"/>
    <x v="1"/>
    <m/>
    <s v="Low"/>
    <n v="-1"/>
    <n v="-1.5"/>
    <n v="-1.5"/>
    <s v=""/>
    <s v=""/>
    <s v=""/>
    <n v="0.5"/>
    <n v="0.5"/>
    <n v="2"/>
    <s v=""/>
    <n v="2"/>
    <n v="0.5"/>
  </r>
  <r>
    <s v="PL-Horticulture"/>
    <x v="0"/>
    <s v="Income dynamics"/>
    <x v="1"/>
    <m/>
    <s v="Moderate"/>
    <n v="-1"/>
    <n v="-1.5"/>
    <n v="-1.5"/>
    <s v=""/>
    <s v=""/>
    <s v=""/>
    <n v="0.5"/>
    <n v="0.5"/>
    <n v="0.5"/>
    <s v=""/>
    <n v="0.5"/>
    <n v="0.5"/>
  </r>
  <r>
    <s v="PL-Horticulture"/>
    <x v="0"/>
    <s v="Labour costs"/>
    <x v="1"/>
    <m/>
    <s v="Low"/>
    <n v="-1"/>
    <n v="-1.5"/>
    <n v="-1.5"/>
    <s v=""/>
    <s v=""/>
    <s v=""/>
    <n v="0.5"/>
    <n v="0.5"/>
    <n v="0"/>
    <s v=""/>
    <n v="0.5"/>
    <n v="0"/>
  </r>
  <r>
    <s v="PL-Horticulture"/>
    <x v="1"/>
    <m/>
    <x v="5"/>
    <s v="Production coupled with local and natural capital"/>
    <s v="Moderate"/>
    <n v="-1"/>
    <n v="-1.5"/>
    <n v="-1.5"/>
    <s v=""/>
    <s v=""/>
    <s v=""/>
    <n v="1"/>
    <n v="1"/>
    <n v="1.5"/>
    <s v=""/>
    <n v="1.5"/>
    <n v="1"/>
  </r>
  <r>
    <s v="PL-Horticulture"/>
    <x v="1"/>
    <m/>
    <x v="14"/>
    <s v="Functional diversity"/>
    <s v="Low"/>
    <n v="0"/>
    <n v="-1.5"/>
    <n v="-1.5"/>
    <s v=""/>
    <s v=""/>
    <s v=""/>
    <n v="-0.5"/>
    <n v="0"/>
    <n v="-0.5"/>
    <s v=""/>
    <n v="0"/>
    <n v="-0.5"/>
  </r>
  <r>
    <s v="PL-Horticulture"/>
    <x v="1"/>
    <m/>
    <x v="10"/>
    <s v="Response diversity"/>
    <s v="Low"/>
    <n v="0"/>
    <n v="-1.5"/>
    <n v="-1.5"/>
    <s v=""/>
    <s v=""/>
    <s v=""/>
    <n v="0.5"/>
    <n v="0"/>
    <n v="-0.5"/>
    <s v=""/>
    <n v="0.5"/>
    <n v="-0.5"/>
  </r>
  <r>
    <s v="PL-Horticulture"/>
    <x v="1"/>
    <m/>
    <x v="13"/>
    <s v="Reasonable profitable"/>
    <s v="Low"/>
    <n v="-1"/>
    <n v="-1.5"/>
    <n v="-1.5"/>
    <s v=""/>
    <s v=""/>
    <s v=""/>
    <n v="0"/>
    <n v="0.5"/>
    <n v="0"/>
    <s v=""/>
    <n v="0.5"/>
    <n v="0"/>
  </r>
  <r>
    <s v="RO-Mixed"/>
    <x v="0"/>
    <s v="Agricultural production"/>
    <x v="0"/>
    <m/>
    <s v="Moderate"/>
    <n v="0"/>
    <n v="0.75"/>
    <n v="0.75"/>
    <m/>
    <m/>
    <m/>
    <n v="2"/>
    <n v="2"/>
    <n v="2"/>
    <n v="2"/>
    <n v="2"/>
    <n v="2"/>
  </r>
  <r>
    <s v="RO-Mixed"/>
    <x v="0"/>
    <s v="Sales of agricultural products"/>
    <x v="9"/>
    <m/>
    <s v="Low"/>
    <n v="0"/>
    <n v="-0.25"/>
    <n v="-0.25"/>
    <m/>
    <m/>
    <m/>
    <n v="1"/>
    <n v="1"/>
    <n v="1"/>
    <n v="-1"/>
    <n v="1"/>
    <n v="-1"/>
  </r>
  <r>
    <s v="RO-Mixed"/>
    <x v="0"/>
    <s v="Subsidies"/>
    <x v="1"/>
    <m/>
    <s v="Moderate"/>
    <n v="0"/>
    <n v="1"/>
    <n v="1"/>
    <m/>
    <m/>
    <m/>
    <n v="0"/>
    <n v="0"/>
    <n v="2"/>
    <n v="2"/>
    <n v="2"/>
    <n v="0"/>
  </r>
  <r>
    <s v="RO-Mixed"/>
    <x v="0"/>
    <s v="Awareness of biodiversity importance"/>
    <x v="3"/>
    <m/>
    <s v="Moderate to low"/>
    <n v="1"/>
    <n v="-0.33333333333333331"/>
    <n v="-0.33333333333333331"/>
    <m/>
    <m/>
    <m/>
    <n v="2"/>
    <n v="2"/>
    <n v="1"/>
    <n v="1"/>
    <n v="2"/>
    <n v="1"/>
  </r>
  <r>
    <s v="RO-Mixed"/>
    <x v="1"/>
    <m/>
    <x v="15"/>
    <s v="Spatial and temporal heterogeneity (farm types)"/>
    <s v="Good"/>
    <n v="1"/>
    <n v="1"/>
    <n v="1"/>
    <m/>
    <m/>
    <m/>
    <n v="1"/>
    <n v="0"/>
    <n v="0"/>
    <n v="2"/>
    <n v="2"/>
    <n v="0"/>
  </r>
  <r>
    <s v="RO-Mixed"/>
    <x v="1"/>
    <m/>
    <x v="11"/>
    <s v="Support rural life"/>
    <s v="Good"/>
    <n v="1"/>
    <n v="0.33333333333333331"/>
    <n v="0.33333333333333331"/>
    <m/>
    <m/>
    <m/>
    <n v="1"/>
    <n v="1"/>
    <n v="0"/>
    <n v="0"/>
    <n v="1"/>
    <n v="0"/>
  </r>
  <r>
    <s v="RO-Mixed"/>
    <x v="1"/>
    <m/>
    <x v="16"/>
    <s v="Appropriately connected with actors outside the farming system"/>
    <s v="Low"/>
    <n v="0"/>
    <n v="0.75"/>
    <n v="0.75"/>
    <m/>
    <m/>
    <m/>
    <n v="1"/>
    <n v="1"/>
    <n v="1"/>
    <n v="1"/>
    <n v="1"/>
    <n v="1"/>
  </r>
  <r>
    <s v="RO-Mixed"/>
    <x v="1"/>
    <m/>
    <x v="17"/>
    <s v="Coupled with local and natural capital (legislation)"/>
    <s v="Low"/>
    <n v="0"/>
    <n v="0"/>
    <n v="0"/>
    <m/>
    <m/>
    <m/>
    <n v="1"/>
    <n v="2"/>
    <n v="2"/>
    <n v="2"/>
    <n v="2"/>
    <n v="1"/>
  </r>
  <r>
    <s v="SE-Poultry"/>
    <x v="2"/>
    <s v="Farm size"/>
    <x v="18"/>
    <m/>
    <m/>
    <m/>
    <m/>
    <m/>
    <m/>
    <m/>
    <m/>
    <m/>
    <m/>
    <m/>
    <m/>
    <n v="0"/>
    <n v="0"/>
  </r>
  <r>
    <s v="SE-Poultry"/>
    <x v="0"/>
    <s v="Viable income"/>
    <x v="1"/>
    <m/>
    <s v="Low/Moderate"/>
    <n v="0"/>
    <n v="-0.33333333333333331"/>
    <n v="-0.33333333333333331"/>
    <s v=""/>
    <s v=""/>
    <s v=""/>
    <n v="-0.5"/>
    <n v="-0.5"/>
    <n v="-0.5"/>
    <s v=""/>
    <n v="-0.5"/>
    <n v="-0.5"/>
  </r>
  <r>
    <s v="SE-Poultry"/>
    <x v="0"/>
    <s v="Healthy and affordable products"/>
    <x v="0"/>
    <m/>
    <s v="Moderate/High"/>
    <n v="1"/>
    <n v="0"/>
    <n v="0"/>
    <s v=""/>
    <s v=""/>
    <s v=""/>
    <n v="0"/>
    <n v="0"/>
    <n v="1"/>
    <s v=""/>
    <n v="1"/>
    <n v="0"/>
  </r>
  <r>
    <s v="SE-Poultry"/>
    <x v="0"/>
    <s v="Maintain natural resources in good conditions"/>
    <x v="2"/>
    <m/>
    <s v="High"/>
    <n v="1"/>
    <n v="0"/>
    <n v="0"/>
    <s v=""/>
    <s v=""/>
    <s v=""/>
    <n v="0"/>
    <n v="0"/>
    <n v="0"/>
    <s v=""/>
    <n v="0"/>
    <n v="0"/>
  </r>
  <r>
    <s v="SE-Poultry"/>
    <x v="0"/>
    <s v="Animal health and welfare "/>
    <x v="19"/>
    <m/>
    <s v="Moderate"/>
    <n v="1"/>
    <s v=""/>
    <s v=""/>
    <s v=""/>
    <s v=""/>
    <s v=""/>
    <n v="-0.5"/>
    <s v=""/>
    <n v="1"/>
    <s v=""/>
    <n v="1"/>
    <n v="-0.5"/>
  </r>
  <r>
    <s v="SE-Poultry"/>
    <x v="1"/>
    <m/>
    <x v="10"/>
    <s v="Response diversity"/>
    <s v="Low"/>
    <n v="0"/>
    <s v=""/>
    <s v=""/>
    <s v=""/>
    <s v=""/>
    <s v=""/>
    <s v=""/>
    <n v="1"/>
    <s v=""/>
    <s v=""/>
    <n v="1"/>
    <n v="1"/>
  </r>
  <r>
    <s v="SE-Poultry"/>
    <x v="1"/>
    <m/>
    <x v="13"/>
    <s v="Reasonable profitable"/>
    <s v="Low"/>
    <n v="0"/>
    <n v="-0.33333333333333331"/>
    <n v="-0.33333333333333331"/>
    <s v=""/>
    <s v=""/>
    <s v=""/>
    <n v="-0.5"/>
    <n v="-0.5"/>
    <n v="-0.5"/>
    <s v=""/>
    <n v="-0.5"/>
    <n v="-0.5"/>
  </r>
  <r>
    <s v="SE-Poultry"/>
    <x v="1"/>
    <m/>
    <x v="14"/>
    <s v="Functional diversity"/>
    <s v="High"/>
    <n v="0"/>
    <s v=""/>
    <s v=""/>
    <s v=""/>
    <s v=""/>
    <s v=""/>
    <n v="1"/>
    <n v="1"/>
    <s v=""/>
    <s v=""/>
    <n v="1"/>
    <n v="1"/>
  </r>
  <r>
    <s v="SE-Poultry"/>
    <x v="1"/>
    <m/>
    <x v="6"/>
    <s v="Exposed to disturbance"/>
    <s v="High"/>
    <n v="1"/>
    <n v="1.5"/>
    <n v="1.5"/>
    <s v=""/>
    <s v=""/>
    <s v=""/>
    <n v="0"/>
    <n v="0"/>
    <n v="0"/>
    <s v=""/>
    <n v="0"/>
    <n v="0"/>
  </r>
  <r>
    <s v="SE-Poultry"/>
    <x v="1"/>
    <m/>
    <x v="8"/>
    <s v="Infrastructure for innovation"/>
    <s v="Moderate"/>
    <n v="1"/>
    <n v="1.5"/>
    <n v="1.5"/>
    <s v=""/>
    <s v=""/>
    <s v=""/>
    <n v="1"/>
    <n v="1"/>
    <n v="1"/>
    <s v=""/>
    <n v="1"/>
    <n v="1"/>
  </r>
  <r>
    <s v="UK-Arable"/>
    <x v="0"/>
    <s v="Soil health"/>
    <x v="2"/>
    <n v="0"/>
    <s v="Low"/>
    <n v="-1"/>
    <n v="-2"/>
    <n v="-2"/>
    <s v=""/>
    <s v=""/>
    <s v=""/>
    <n v="2"/>
    <n v="0"/>
    <s v=""/>
    <s v=""/>
    <n v="2"/>
    <n v="0"/>
  </r>
  <r>
    <s v="UK-Arable"/>
    <x v="0"/>
    <s v="Biodiversity"/>
    <x v="3"/>
    <n v="0"/>
    <s v="Low"/>
    <n v="-1"/>
    <n v="-2"/>
    <n v="-2"/>
    <s v=""/>
    <s v=""/>
    <s v=""/>
    <n v="2"/>
    <n v="-1"/>
    <s v=""/>
    <s v=""/>
    <n v="2"/>
    <n v="-1"/>
  </r>
  <r>
    <s v="UK-Arable"/>
    <x v="0"/>
    <s v="Happiness index of farmers"/>
    <x v="20"/>
    <n v="0"/>
    <s v="Low"/>
    <n v="-1"/>
    <n v="-2"/>
    <n v="-2"/>
    <s v=""/>
    <s v=""/>
    <s v=""/>
    <n v="2"/>
    <n v="-1"/>
    <s v=""/>
    <s v=""/>
    <n v="2"/>
    <n v="-1"/>
  </r>
  <r>
    <s v="UK-Arable"/>
    <x v="0"/>
    <s v="Percent of products certified higher welfare standards"/>
    <x v="19"/>
    <n v="0"/>
    <s v="Moderate"/>
    <n v="0"/>
    <n v="0"/>
    <n v="0"/>
    <s v=""/>
    <s v=""/>
    <s v=""/>
    <n v="1"/>
    <n v="0"/>
    <s v=""/>
    <s v=""/>
    <n v="1"/>
    <n v="0"/>
  </r>
  <r>
    <s v="UK-Arable"/>
    <x v="1"/>
    <m/>
    <x v="15"/>
    <s v="Spatial and temporal heterogeneity (farm types)"/>
    <s v="Low"/>
    <n v="0"/>
    <n v="0"/>
    <n v="0"/>
    <s v=""/>
    <s v=""/>
    <s v=""/>
    <n v="1"/>
    <n v="-1"/>
    <s v=""/>
    <s v=""/>
    <n v="1"/>
    <n v="-1"/>
  </r>
  <r>
    <s v="UK-Arable"/>
    <x v="1"/>
    <m/>
    <x v="7"/>
    <s v="Socially self-organised"/>
    <s v="Moderate"/>
    <n v="0"/>
    <n v="-2"/>
    <n v="-2"/>
    <s v=""/>
    <s v=""/>
    <s v=""/>
    <n v="2"/>
    <n v="-1"/>
    <s v=""/>
    <s v=""/>
    <n v="2"/>
    <n v="-1"/>
  </r>
  <r>
    <s v="UK-Arable"/>
    <x v="1"/>
    <m/>
    <x v="16"/>
    <s v="Appropriately connected with actors outside the farming system"/>
    <s v="Moderate - low"/>
    <n v="-1"/>
    <n v="-2"/>
    <n v="-2"/>
    <s v=""/>
    <s v=""/>
    <s v=""/>
    <n v="2"/>
    <n v="0"/>
    <s v=""/>
    <s v=""/>
    <n v="2"/>
    <n v="0"/>
  </r>
  <r>
    <s v="UK-Arable"/>
    <x v="1"/>
    <m/>
    <x v="8"/>
    <s v="Infrastructure for innovation"/>
    <s v="Low"/>
    <n v="-1"/>
    <n v="-2"/>
    <n v="-2"/>
    <s v=""/>
    <s v=""/>
    <s v=""/>
    <n v="2"/>
    <s v=""/>
    <s v=""/>
    <s v=""/>
    <n v="2"/>
    <n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C907C75-64B8-4848-881B-4157CF6733BC}" name="PivotTable2" cacheId="4" applyNumberFormats="0" applyBorderFormats="0" applyFontFormats="0" applyPatternFormats="0" applyAlignmentFormats="0" applyWidthHeightFormats="1" dataCaption="Values" updatedVersion="8" minRefreshableVersion="3" useAutoFormatting="1" colGrandTotals="0" itemPrintTitles="1" createdVersion="8" indent="0" outline="1" outlineData="1" multipleFieldFilters="0">
  <location ref="Q3:AA112" firstHeaderRow="1" firstDataRow="2" firstDataCol="1"/>
  <pivotFields count="8">
    <pivotField axis="axisRow" showAll="0">
      <items count="10">
        <item x="0"/>
        <item x="1"/>
        <item x="2"/>
        <item x="3"/>
        <item x="4"/>
        <item x="5"/>
        <item x="6"/>
        <item x="7"/>
        <item x="8"/>
        <item t="default"/>
      </items>
    </pivotField>
    <pivotField showAll="0"/>
    <pivotField axis="axisCol" showAll="0">
      <items count="13">
        <item h="1" x="10"/>
        <item h="1" x="11"/>
        <item x="0"/>
        <item x="1"/>
        <item x="4"/>
        <item x="7"/>
        <item x="2"/>
        <item x="8"/>
        <item x="9"/>
        <item x="5"/>
        <item x="6"/>
        <item x="3"/>
        <item t="default"/>
      </items>
    </pivotField>
    <pivotField axis="axisRow" showAll="0">
      <items count="4">
        <item h="1" x="2"/>
        <item x="0"/>
        <item x="1"/>
        <item t="default"/>
      </items>
    </pivotField>
    <pivotField axis="axisRow" showAll="0">
      <items count="51">
        <item h="1" m="1" x="49"/>
        <item x="33"/>
        <item x="44"/>
        <item x="11"/>
        <item x="12"/>
        <item x="36"/>
        <item x="46"/>
        <item x="9"/>
        <item x="3"/>
        <item x="18"/>
        <item x="23"/>
        <item x="47"/>
        <item x="42"/>
        <item x="4"/>
        <item x="43"/>
        <item x="1"/>
        <item x="20"/>
        <item x="2"/>
        <item x="24"/>
        <item x="48"/>
        <item x="14"/>
        <item x="0"/>
        <item x="27"/>
        <item x="10"/>
        <item x="25"/>
        <item x="34"/>
        <item x="19"/>
        <item x="45"/>
        <item x="13"/>
        <item x="26"/>
        <item x="35"/>
        <item x="41"/>
        <item x="15"/>
        <item x="5"/>
        <item x="6"/>
        <item x="7"/>
        <item x="8"/>
        <item x="16"/>
        <item x="17"/>
        <item x="21"/>
        <item x="22"/>
        <item x="28"/>
        <item x="29"/>
        <item x="30"/>
        <item x="31"/>
        <item x="32"/>
        <item x="37"/>
        <item x="38"/>
        <item x="39"/>
        <item x="40"/>
        <item t="default"/>
      </items>
    </pivotField>
    <pivotField showAll="0"/>
    <pivotField showAll="0"/>
    <pivotField dataField="1" showAll="0"/>
  </pivotFields>
  <rowFields count="3">
    <field x="0"/>
    <field x="3"/>
    <field x="4"/>
  </rowFields>
  <rowItems count="108">
    <i>
      <x/>
    </i>
    <i r="1">
      <x v="1"/>
    </i>
    <i r="2">
      <x v="8"/>
    </i>
    <i r="2">
      <x v="13"/>
    </i>
    <i r="2">
      <x v="15"/>
    </i>
    <i r="2">
      <x v="17"/>
    </i>
    <i r="2">
      <x v="21"/>
    </i>
    <i r="1">
      <x v="2"/>
    </i>
    <i r="2">
      <x v="33"/>
    </i>
    <i r="2">
      <x v="34"/>
    </i>
    <i r="2">
      <x v="35"/>
    </i>
    <i r="2">
      <x v="36"/>
    </i>
    <i>
      <x v="1"/>
    </i>
    <i r="1">
      <x v="1"/>
    </i>
    <i r="2">
      <x v="3"/>
    </i>
    <i r="2">
      <x v="4"/>
    </i>
    <i r="2">
      <x v="7"/>
    </i>
    <i r="2">
      <x v="20"/>
    </i>
    <i r="2">
      <x v="23"/>
    </i>
    <i r="2">
      <x v="28"/>
    </i>
    <i r="2">
      <x v="32"/>
    </i>
    <i r="1">
      <x v="2"/>
    </i>
    <i r="2">
      <x v="36"/>
    </i>
    <i r="2">
      <x v="37"/>
    </i>
    <i r="2">
      <x v="38"/>
    </i>
    <i>
      <x v="2"/>
    </i>
    <i r="1">
      <x v="1"/>
    </i>
    <i r="2">
      <x v="9"/>
    </i>
    <i r="2">
      <x v="16"/>
    </i>
    <i r="2">
      <x v="26"/>
    </i>
    <i r="1">
      <x v="2"/>
    </i>
    <i r="2">
      <x v="33"/>
    </i>
    <i r="2">
      <x v="35"/>
    </i>
    <i r="2">
      <x v="36"/>
    </i>
    <i r="2">
      <x v="38"/>
    </i>
    <i r="2">
      <x v="39"/>
    </i>
    <i r="2">
      <x v="40"/>
    </i>
    <i>
      <x v="3"/>
    </i>
    <i r="1">
      <x v="1"/>
    </i>
    <i r="2">
      <x v="9"/>
    </i>
    <i r="2">
      <x v="10"/>
    </i>
    <i r="2">
      <x v="18"/>
    </i>
    <i r="2">
      <x v="24"/>
    </i>
    <i r="1">
      <x v="2"/>
    </i>
    <i r="2">
      <x v="33"/>
    </i>
    <i r="2">
      <x v="35"/>
    </i>
    <i r="2">
      <x v="36"/>
    </i>
    <i r="2">
      <x v="38"/>
    </i>
    <i r="2">
      <x v="39"/>
    </i>
    <i>
      <x v="4"/>
    </i>
    <i r="1">
      <x v="1"/>
    </i>
    <i r="2">
      <x v="22"/>
    </i>
    <i r="2">
      <x v="28"/>
    </i>
    <i r="2">
      <x v="29"/>
    </i>
    <i r="2">
      <x v="32"/>
    </i>
    <i r="1">
      <x v="2"/>
    </i>
    <i r="2">
      <x v="33"/>
    </i>
    <i r="2">
      <x v="34"/>
    </i>
    <i r="2">
      <x v="35"/>
    </i>
    <i r="2">
      <x v="36"/>
    </i>
    <i r="2">
      <x v="40"/>
    </i>
    <i r="2">
      <x v="41"/>
    </i>
    <i>
      <x v="5"/>
    </i>
    <i r="1">
      <x v="1"/>
    </i>
    <i r="2">
      <x v="42"/>
    </i>
    <i r="2">
      <x v="43"/>
    </i>
    <i r="2">
      <x v="44"/>
    </i>
    <i r="2">
      <x v="45"/>
    </i>
    <i r="1">
      <x v="2"/>
    </i>
    <i r="2">
      <x v="33"/>
    </i>
    <i r="2">
      <x v="37"/>
    </i>
    <i r="2">
      <x v="40"/>
    </i>
    <i r="2">
      <x v="41"/>
    </i>
    <i>
      <x v="6"/>
    </i>
    <i r="1">
      <x v="1"/>
    </i>
    <i r="2">
      <x v="1"/>
    </i>
    <i r="2">
      <x v="5"/>
    </i>
    <i r="2">
      <x v="25"/>
    </i>
    <i r="2">
      <x v="30"/>
    </i>
    <i r="1">
      <x v="2"/>
    </i>
    <i r="2">
      <x v="38"/>
    </i>
    <i r="2">
      <x v="46"/>
    </i>
    <i r="2">
      <x v="47"/>
    </i>
    <i r="2">
      <x v="48"/>
    </i>
    <i>
      <x v="7"/>
    </i>
    <i r="1">
      <x v="1"/>
    </i>
    <i r="2">
      <x v="2"/>
    </i>
    <i r="2">
      <x v="12"/>
    </i>
    <i r="2">
      <x v="14"/>
    </i>
    <i r="2">
      <x v="31"/>
    </i>
    <i r="1">
      <x v="2"/>
    </i>
    <i r="2">
      <x v="34"/>
    </i>
    <i r="2">
      <x v="36"/>
    </i>
    <i r="2">
      <x v="37"/>
    </i>
    <i r="2">
      <x v="40"/>
    </i>
    <i r="2">
      <x v="41"/>
    </i>
    <i>
      <x v="8"/>
    </i>
    <i r="1">
      <x v="1"/>
    </i>
    <i r="2">
      <x v="6"/>
    </i>
    <i r="2">
      <x v="11"/>
    </i>
    <i r="2">
      <x v="19"/>
    </i>
    <i r="2">
      <x v="27"/>
    </i>
    <i r="1">
      <x v="2"/>
    </i>
    <i r="2">
      <x v="35"/>
    </i>
    <i r="2">
      <x v="36"/>
    </i>
    <i r="2">
      <x v="46"/>
    </i>
    <i r="2">
      <x v="47"/>
    </i>
    <i t="grand">
      <x/>
    </i>
  </rowItems>
  <colFields count="1">
    <field x="2"/>
  </colFields>
  <colItems count="10">
    <i>
      <x v="2"/>
    </i>
    <i>
      <x v="3"/>
    </i>
    <i>
      <x v="4"/>
    </i>
    <i>
      <x v="5"/>
    </i>
    <i>
      <x v="6"/>
    </i>
    <i>
      <x v="7"/>
    </i>
    <i>
      <x v="8"/>
    </i>
    <i>
      <x v="9"/>
    </i>
    <i>
      <x v="10"/>
    </i>
    <i>
      <x v="11"/>
    </i>
  </colItems>
  <dataFields count="1">
    <dataField name="Average of Score" fld="7" subtotal="average" baseField="0" baseItem="0" numFmtId="2"/>
  </dataFields>
  <formats count="1">
    <format dxfId="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500-000001000000}" name="PivotTable3" cacheId="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101:J111" firstHeaderRow="1" firstDataRow="2" firstDataCol="1"/>
  <pivotFields count="5">
    <pivotField axis="axisCol" showAll="0">
      <items count="13">
        <item x="8"/>
        <item x="7"/>
        <item x="5"/>
        <item x="6"/>
        <item x="1"/>
        <item x="4"/>
        <item x="9"/>
        <item x="3"/>
        <item x="2"/>
        <item x="0"/>
        <item x="10"/>
        <item x="11"/>
        <item t="default"/>
      </items>
    </pivotField>
    <pivotField dataField="1" showAll="0"/>
    <pivotField showAll="0"/>
    <pivotField axis="axisRow" showAll="0">
      <items count="10">
        <item x="0"/>
        <item x="8"/>
        <item x="1"/>
        <item x="5"/>
        <item x="3"/>
        <item x="4"/>
        <item x="7"/>
        <item x="6"/>
        <item h="1" x="2"/>
        <item t="default"/>
      </items>
    </pivotField>
    <pivotField showAll="0">
      <items count="13">
        <item x="4"/>
        <item x="1"/>
        <item x="2"/>
        <item x="3"/>
        <item x="11"/>
        <item x="5"/>
        <item x="8"/>
        <item x="6"/>
        <item x="9"/>
        <item x="7"/>
        <item x="10"/>
        <item h="1" x="0"/>
        <item t="default"/>
      </items>
    </pivotField>
  </pivotFields>
  <rowFields count="1">
    <field x="3"/>
  </rowFields>
  <rowItems count="9">
    <i>
      <x/>
    </i>
    <i>
      <x v="1"/>
    </i>
    <i>
      <x v="2"/>
    </i>
    <i>
      <x v="3"/>
    </i>
    <i>
      <x v="4"/>
    </i>
    <i>
      <x v="5"/>
    </i>
    <i>
      <x v="6"/>
    </i>
    <i>
      <x v="7"/>
    </i>
    <i t="grand">
      <x/>
    </i>
  </rowItems>
  <colFields count="1">
    <field x="0"/>
  </colFields>
  <colItems count="9">
    <i>
      <x v="1"/>
    </i>
    <i>
      <x v="2"/>
    </i>
    <i>
      <x v="3"/>
    </i>
    <i>
      <x v="4"/>
    </i>
    <i>
      <x v="5"/>
    </i>
    <i>
      <x v="7"/>
    </i>
    <i>
      <x v="8"/>
    </i>
    <i>
      <x v="9"/>
    </i>
    <i t="grand">
      <x/>
    </i>
  </colItems>
  <dataFields count="1">
    <dataField name="Count of Ind./Attr./BC"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PivotTable2" cacheId="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120:J133" firstHeaderRow="1" firstDataRow="2" firstDataCol="1"/>
  <pivotFields count="5">
    <pivotField axis="axisCol" showAll="0">
      <items count="13">
        <item x="8"/>
        <item x="7"/>
        <item x="5"/>
        <item x="6"/>
        <item x="1"/>
        <item x="4"/>
        <item x="9"/>
        <item x="3"/>
        <item x="2"/>
        <item x="0"/>
        <item x="10"/>
        <item x="11"/>
        <item t="default"/>
      </items>
    </pivotField>
    <pivotField dataField="1" showAll="0"/>
    <pivotField showAll="0"/>
    <pivotField showAll="0">
      <items count="10">
        <item x="0"/>
        <item x="8"/>
        <item x="1"/>
        <item x="5"/>
        <item x="3"/>
        <item x="4"/>
        <item x="7"/>
        <item x="6"/>
        <item h="1" x="2"/>
        <item t="default"/>
      </items>
    </pivotField>
    <pivotField axis="axisRow" showAll="0">
      <items count="13">
        <item x="4"/>
        <item x="1"/>
        <item x="2"/>
        <item x="3"/>
        <item x="11"/>
        <item x="5"/>
        <item x="8"/>
        <item x="6"/>
        <item x="9"/>
        <item x="7"/>
        <item x="10"/>
        <item h="1" x="0"/>
        <item t="default"/>
      </items>
    </pivotField>
  </pivotFields>
  <rowFields count="1">
    <field x="4"/>
  </rowFields>
  <rowItems count="12">
    <i>
      <x/>
    </i>
    <i>
      <x v="1"/>
    </i>
    <i>
      <x v="2"/>
    </i>
    <i>
      <x v="3"/>
    </i>
    <i>
      <x v="4"/>
    </i>
    <i>
      <x v="5"/>
    </i>
    <i>
      <x v="6"/>
    </i>
    <i>
      <x v="7"/>
    </i>
    <i>
      <x v="8"/>
    </i>
    <i>
      <x v="9"/>
    </i>
    <i>
      <x v="10"/>
    </i>
    <i t="grand">
      <x/>
    </i>
  </rowItems>
  <colFields count="1">
    <field x="0"/>
  </colFields>
  <colItems count="9">
    <i>
      <x v="1"/>
    </i>
    <i>
      <x v="2"/>
    </i>
    <i>
      <x v="3"/>
    </i>
    <i>
      <x v="4"/>
    </i>
    <i>
      <x v="5"/>
    </i>
    <i>
      <x v="7"/>
    </i>
    <i>
      <x v="8"/>
    </i>
    <i>
      <x v="9"/>
    </i>
    <i t="grand">
      <x/>
    </i>
  </colItems>
  <dataFields count="1">
    <dataField name="Count of Ind./Attr./BC"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3D8CDC0F-6BE0-4598-8637-F6256FF0A31B}" name="PivotTable5" cacheId="5"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F26" firstHeaderRow="0" firstDataRow="1" firstDataCol="1"/>
  <pivotFields count="18">
    <pivotField showAll="0"/>
    <pivotField axis="axisRow" showAll="0">
      <items count="4">
        <item x="0"/>
        <item x="1"/>
        <item h="1" x="2"/>
        <item t="default"/>
      </items>
    </pivotField>
    <pivotField showAll="0"/>
    <pivotField axis="axisRow" showAll="0">
      <items count="22">
        <item x="13"/>
        <item x="5"/>
        <item x="14"/>
        <item x="10"/>
        <item x="6"/>
        <item x="0"/>
        <item x="9"/>
        <item x="1"/>
        <item x="20"/>
        <item x="2"/>
        <item x="3"/>
        <item x="4"/>
        <item x="19"/>
        <item x="15"/>
        <item x="11"/>
        <item x="7"/>
        <item x="16"/>
        <item x="17"/>
        <item x="8"/>
        <item x="12"/>
        <item x="18"/>
        <item t="default"/>
      </items>
    </pivotField>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dataField="1" showAll="0"/>
    <pivotField dataField="1" showAll="0"/>
  </pivotFields>
  <rowFields count="2">
    <field x="1"/>
    <field x="3"/>
  </rowFields>
  <rowItems count="23">
    <i>
      <x/>
    </i>
    <i r="1">
      <x v="5"/>
    </i>
    <i r="1">
      <x v="6"/>
    </i>
    <i r="1">
      <x v="7"/>
    </i>
    <i r="1">
      <x v="8"/>
    </i>
    <i r="1">
      <x v="9"/>
    </i>
    <i r="1">
      <x v="10"/>
    </i>
    <i r="1">
      <x v="11"/>
    </i>
    <i r="1">
      <x v="12"/>
    </i>
    <i>
      <x v="1"/>
    </i>
    <i r="1">
      <x/>
    </i>
    <i r="1">
      <x v="1"/>
    </i>
    <i r="1">
      <x v="2"/>
    </i>
    <i r="1">
      <x v="3"/>
    </i>
    <i r="1">
      <x v="4"/>
    </i>
    <i r="1">
      <x v="13"/>
    </i>
    <i r="1">
      <x v="14"/>
    </i>
    <i r="1">
      <x v="15"/>
    </i>
    <i r="1">
      <x v="16"/>
    </i>
    <i r="1">
      <x v="17"/>
    </i>
    <i r="1">
      <x v="18"/>
    </i>
    <i r="1">
      <x v="19"/>
    </i>
    <i t="grand">
      <x/>
    </i>
  </rowItems>
  <colFields count="1">
    <field x="-2"/>
  </colFields>
  <colItems count="5">
    <i>
      <x/>
    </i>
    <i i="1">
      <x v="1"/>
    </i>
    <i i="2">
      <x v="2"/>
    </i>
    <i i="3">
      <x v="3"/>
    </i>
    <i i="4">
      <x v="4"/>
    </i>
  </colItems>
  <dataFields count="5">
    <dataField name="Count of Score" fld="5" subtotal="count" baseField="0" baseItem="0"/>
    <dataField name="Average of Status quo" fld="6" subtotal="average" baseField="0" baseItem="0"/>
    <dataField name="Average of Challenge" fld="7" subtotal="average" baseField="1" baseItem="0"/>
    <dataField name="Average of AlternativeMin" fld="17" subtotal="average" baseField="0" baseItem="0"/>
    <dataField name="Average of AlternativeMax" fld="16" subtotal="average" baseField="0" baseItem="0"/>
  </dataFields>
  <formats count="6">
    <format dxfId="5">
      <pivotArea outline="0" collapsedLevelsAreSubtotals="1" fieldPosition="0"/>
    </format>
    <format dxfId="4">
      <pivotArea collapsedLevelsAreSubtotals="1" fieldPosition="0">
        <references count="2">
          <reference field="4294967294" count="1" selected="0">
            <x v="0"/>
          </reference>
          <reference field="1" count="1">
            <x v="0"/>
          </reference>
        </references>
      </pivotArea>
    </format>
    <format dxfId="3">
      <pivotArea collapsedLevelsAreSubtotals="1" fieldPosition="0">
        <references count="3">
          <reference field="4294967294" count="1" selected="0">
            <x v="0"/>
          </reference>
          <reference field="1" count="1" selected="0">
            <x v="0"/>
          </reference>
          <reference field="3" count="8">
            <x v="5"/>
            <x v="6"/>
            <x v="7"/>
            <x v="8"/>
            <x v="9"/>
            <x v="10"/>
            <x v="11"/>
            <x v="12"/>
          </reference>
        </references>
      </pivotArea>
    </format>
    <format dxfId="2">
      <pivotArea collapsedLevelsAreSubtotals="1" fieldPosition="0">
        <references count="2">
          <reference field="4294967294" count="1" selected="0">
            <x v="0"/>
          </reference>
          <reference field="1" count="1">
            <x v="1"/>
          </reference>
        </references>
      </pivotArea>
    </format>
    <format dxfId="1">
      <pivotArea collapsedLevelsAreSubtotals="1" fieldPosition="0">
        <references count="3">
          <reference field="4294967294" count="1" selected="0">
            <x v="0"/>
          </reference>
          <reference field="1" count="1" selected="0">
            <x v="1"/>
          </reference>
          <reference field="3" count="12">
            <x v="0"/>
            <x v="1"/>
            <x v="2"/>
            <x v="3"/>
            <x v="4"/>
            <x v="13"/>
            <x v="14"/>
            <x v="15"/>
            <x v="16"/>
            <x v="17"/>
            <x v="18"/>
            <x v="19"/>
          </reference>
        </references>
      </pivotArea>
    </format>
    <format dxfId="0">
      <pivotArea field="1" grandRow="1" outline="0" collapsedLevelsAreSubtotals="1" axis="axisRow" fieldPosition="0">
        <references count="1">
          <reference field="429496729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A2326DD7-BF7A-4A85-A09C-B5A150812748}" name="PivotTable10" cacheId="3" applyNumberFormats="0" applyBorderFormats="0" applyFontFormats="0" applyPatternFormats="0" applyAlignmentFormats="0" applyWidthHeightFormats="1" dataCaption="Values" tag="6259e477-1d92-4a74-a12a-d968de63047f" updatedVersion="6" minRefreshableVersion="3" useAutoFormatting="1" itemPrintTitles="1" createdVersion="6" indent="0" outline="1" outlineData="1" multipleFieldFilters="0">
  <location ref="A33:C56" firstHeaderRow="0" firstDataRow="1" firstDataCol="1"/>
  <pivotFields count="4">
    <pivotField axis="axisRow" allDrilled="1" subtotalTop="0" showAll="0" dataSourceSort="1" defaultSubtotal="0" defaultAttributeDrillState="1">
      <items count="2">
        <item x="0"/>
        <item x="1"/>
      </items>
    </pivotField>
    <pivotField axis="axisRow" allDrilled="1" subtotalTop="0" showAll="0" dataSourceSort="1" defaultSubtotal="0" defaultAttributeDrillState="1">
      <items count="20">
        <item x="0"/>
        <item x="1"/>
        <item x="2"/>
        <item x="3"/>
        <item x="4"/>
        <item x="5"/>
        <item x="6"/>
        <item x="7"/>
        <item x="8"/>
        <item x="9"/>
        <item x="10"/>
        <item x="11"/>
        <item x="12"/>
        <item x="13"/>
        <item x="14"/>
        <item x="15"/>
        <item x="16"/>
        <item x="17"/>
        <item x="18"/>
        <item x="19"/>
      </items>
    </pivotField>
    <pivotField dataField="1" subtotalTop="0" showAll="0" defaultSubtotal="0"/>
    <pivotField dataField="1" subtotalTop="0" showAll="0" defaultSubtotal="0"/>
  </pivotFields>
  <rowFields count="2">
    <field x="0"/>
    <field x="1"/>
  </rowFields>
  <rowItems count="23">
    <i>
      <x/>
    </i>
    <i r="1">
      <x/>
    </i>
    <i r="1">
      <x v="1"/>
    </i>
    <i r="1">
      <x v="2"/>
    </i>
    <i r="1">
      <x v="3"/>
    </i>
    <i r="1">
      <x v="4"/>
    </i>
    <i r="1">
      <x v="5"/>
    </i>
    <i r="1">
      <x v="6"/>
    </i>
    <i r="1">
      <x v="7"/>
    </i>
    <i>
      <x v="1"/>
    </i>
    <i r="1">
      <x v="8"/>
    </i>
    <i r="1">
      <x v="9"/>
    </i>
    <i r="1">
      <x v="10"/>
    </i>
    <i r="1">
      <x v="11"/>
    </i>
    <i r="1">
      <x v="12"/>
    </i>
    <i r="1">
      <x v="13"/>
    </i>
    <i r="1">
      <x v="14"/>
    </i>
    <i r="1">
      <x v="15"/>
    </i>
    <i r="1">
      <x v="16"/>
    </i>
    <i r="1">
      <x v="17"/>
    </i>
    <i r="1">
      <x v="18"/>
    </i>
    <i r="1">
      <x v="19"/>
    </i>
    <i t="grand">
      <x/>
    </i>
  </rowItems>
  <colFields count="1">
    <field x="-2"/>
  </colFields>
  <colItems count="2">
    <i>
      <x/>
    </i>
    <i i="1">
      <x v="1"/>
    </i>
  </colItems>
  <dataFields count="2">
    <dataField name="Count of Score" fld="2" subtotal="count" baseField="0" baseItem="0"/>
    <dataField fld="3" subtotal="count" baseField="0" baseItem="0"/>
  </dataFields>
  <pivotHierarchies count="2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ies>
  <pivotTableStyleInfo name="PivotStyleLight16" showRowHeaders="1" showColHeaders="1" showRowStripes="0" showColStripes="0" showLastColumn="1"/>
  <rowHierarchiesUsage count="2">
    <rowHierarchyUsage hierarchyUsage="1"/>
    <rowHierarchyUsage hierarchyUsage="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DevelopmentsRAW!$S$3:$AJ$86">
        <x15:activeTabTopLevelEntity name="[Range]"/>
      </x15:pivotTableUISettings>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4" Type="http://schemas.openxmlformats.org/officeDocument/2006/relationships/pivotTable" Target="../pivotTables/pivotTable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F64C1-1828-4D36-A1DA-603A83DFD0E4}">
  <dimension ref="A3:AD112"/>
  <sheetViews>
    <sheetView tabSelected="1" workbookViewId="0"/>
  </sheetViews>
  <sheetFormatPr defaultRowHeight="14.4" x14ac:dyDescent="0.3"/>
  <cols>
    <col min="1" max="1" width="11" bestFit="1" customWidth="1"/>
    <col min="2" max="2" width="12" bestFit="1" customWidth="1"/>
    <col min="3" max="3" width="43.5546875" customWidth="1"/>
    <col min="4" max="13" width="13.77734375" customWidth="1"/>
    <col min="14" max="15" width="8.88671875" style="44"/>
    <col min="17" max="17" width="64.33203125" bestFit="1" customWidth="1"/>
    <col min="18" max="18" width="15.77734375" bestFit="1" customWidth="1"/>
    <col min="19" max="19" width="14.109375" bestFit="1" customWidth="1"/>
    <col min="20" max="20" width="13.5546875" bestFit="1" customWidth="1"/>
    <col min="21" max="21" width="13" bestFit="1" customWidth="1"/>
    <col min="22" max="22" width="10.77734375" bestFit="1" customWidth="1"/>
    <col min="23" max="23" width="18.44140625" bestFit="1" customWidth="1"/>
    <col min="24" max="24" width="12.77734375" bestFit="1" customWidth="1"/>
    <col min="25" max="25" width="20.21875" bestFit="1" customWidth="1"/>
    <col min="26" max="26" width="13.5546875" bestFit="1" customWidth="1"/>
    <col min="27" max="27" width="22.44140625" bestFit="1" customWidth="1"/>
  </cols>
  <sheetData>
    <row r="3" spans="1:30" x14ac:dyDescent="0.3">
      <c r="A3" s="49"/>
      <c r="B3" s="49"/>
      <c r="C3" s="49"/>
      <c r="D3" s="58" t="s">
        <v>4</v>
      </c>
      <c r="E3" s="58"/>
      <c r="F3" s="58"/>
      <c r="G3" s="58"/>
      <c r="H3" s="58"/>
      <c r="I3" s="58"/>
      <c r="J3" s="58"/>
      <c r="K3" s="58"/>
      <c r="L3" s="58"/>
      <c r="M3" s="58"/>
      <c r="Q3" s="10" t="s">
        <v>205</v>
      </c>
      <c r="R3" s="10" t="s">
        <v>143</v>
      </c>
    </row>
    <row r="4" spans="1:30" ht="28.8" x14ac:dyDescent="0.3">
      <c r="A4" s="48" t="s">
        <v>223</v>
      </c>
      <c r="B4" s="48" t="s">
        <v>224</v>
      </c>
      <c r="C4" s="48" t="s">
        <v>18</v>
      </c>
      <c r="D4" s="48" t="str">
        <f t="shared" ref="D4:M4" si="0">R4</f>
        <v>Status quo</v>
      </c>
      <c r="E4" s="48" t="str">
        <f t="shared" si="0"/>
        <v>System decline</v>
      </c>
      <c r="F4" s="48" t="str">
        <f t="shared" si="0"/>
        <v>Intensification</v>
      </c>
      <c r="G4" s="48" t="str">
        <f t="shared" si="0"/>
        <v>Specialization</v>
      </c>
      <c r="H4" s="48" t="str">
        <f t="shared" si="0"/>
        <v>Technology</v>
      </c>
      <c r="I4" s="48" t="str">
        <f t="shared" si="0"/>
        <v>Product valorization</v>
      </c>
      <c r="J4" s="48" t="str">
        <f t="shared" si="0"/>
        <v>Collaboration</v>
      </c>
      <c r="K4" s="48" t="str">
        <f t="shared" si="0"/>
        <v>Attractive countryside</v>
      </c>
      <c r="L4" s="48" t="str">
        <f t="shared" si="0"/>
        <v>Diversification</v>
      </c>
      <c r="M4" s="48" t="str">
        <f t="shared" si="0"/>
        <v>Organic / nature friendly</v>
      </c>
      <c r="P4" s="44"/>
      <c r="Q4" s="10" t="s">
        <v>140</v>
      </c>
      <c r="R4" s="43" t="s">
        <v>3</v>
      </c>
      <c r="S4" s="43" t="s">
        <v>28</v>
      </c>
      <c r="T4" s="43" t="s">
        <v>120</v>
      </c>
      <c r="U4" s="43" t="s">
        <v>136</v>
      </c>
      <c r="V4" s="43" t="s">
        <v>135</v>
      </c>
      <c r="W4" s="43" t="s">
        <v>79</v>
      </c>
      <c r="X4" s="43" t="s">
        <v>182</v>
      </c>
      <c r="Y4" s="43" t="s">
        <v>202</v>
      </c>
      <c r="Z4" s="43" t="s">
        <v>22</v>
      </c>
      <c r="AA4" s="43" t="s">
        <v>142</v>
      </c>
      <c r="AB4" s="44"/>
      <c r="AC4" s="44"/>
    </row>
    <row r="5" spans="1:30" x14ac:dyDescent="0.3">
      <c r="A5" t="str">
        <f>Q5</f>
        <v>BG-Arable</v>
      </c>
      <c r="D5" t="str">
        <f>IFERROR(IF(R5="","",VLOOKUP(R5,LookupTableArrowValues!$F$3:$G$27,2,TRUE)),"NA")</f>
        <v>→</v>
      </c>
      <c r="E5" s="44" t="str">
        <f>IFERROR(IF(S5="","",VLOOKUP(S5,LookupTableArrowValues!$F$3:$G$27,2,TRUE)),"NA")</f>
        <v>→↘</v>
      </c>
      <c r="F5" s="44" t="str">
        <f>IFERROR(IF(T5="","",VLOOKUP(T5,LookupTableArrowValues!$F$3:$G$27,2,TRUE)),"NA")</f>
        <v/>
      </c>
      <c r="G5" s="44" t="str">
        <f>IFERROR(IF(U5="","",VLOOKUP(U5,LookupTableArrowValues!$F$3:$G$27,2,TRUE)),"NA")</f>
        <v/>
      </c>
      <c r="H5" s="44" t="str">
        <f>IFERROR(IF(V5="","",VLOOKUP(V5,LookupTableArrowValues!$F$3:$G$27,2,TRUE)),"NA")</f>
        <v>↗</v>
      </c>
      <c r="I5" s="44" t="str">
        <f>IFERROR(IF(W5="","",VLOOKUP(W5,LookupTableArrowValues!$F$3:$G$27,2,TRUE)),"NA")</f>
        <v>→↗</v>
      </c>
      <c r="J5" s="44" t="str">
        <f>IFERROR(IF(X5="","",VLOOKUP(X5,LookupTableArrowValues!$F$3:$G$27,2,TRUE)),"NA")</f>
        <v>→↗</v>
      </c>
      <c r="K5" s="44" t="str">
        <f>IFERROR(IF(Y5="","",VLOOKUP(Y5,LookupTableArrowValues!$F$3:$G$27,2,TRUE)),"NA")</f>
        <v/>
      </c>
      <c r="L5" s="44" t="str">
        <f>IFERROR(IF(Z5="","",VLOOKUP(Z5,LookupTableArrowValues!$F$3:$G$27,2,TRUE)),"NA")</f>
        <v>↗</v>
      </c>
      <c r="M5" s="44" t="str">
        <f>IFERROR(IF(AA5="","",VLOOKUP(AA5,LookupTableArrowValues!$F$3:$G$27,2,TRUE)),"NA")</f>
        <v/>
      </c>
      <c r="P5" s="44"/>
      <c r="Q5" s="11" t="s">
        <v>105</v>
      </c>
      <c r="R5" s="7">
        <v>-0.1111111111111111</v>
      </c>
      <c r="S5" s="7">
        <v>-0.3888888888888889</v>
      </c>
      <c r="T5" s="7"/>
      <c r="U5" s="7"/>
      <c r="V5" s="7">
        <v>0.83333333333333337</v>
      </c>
      <c r="W5" s="7">
        <v>0.66666666666666663</v>
      </c>
      <c r="X5" s="7">
        <v>0.55555555555555558</v>
      </c>
      <c r="Y5" s="7"/>
      <c r="Z5" s="7">
        <v>0.77777777777777779</v>
      </c>
      <c r="AA5" s="7"/>
      <c r="AB5" s="44"/>
      <c r="AC5" s="44"/>
      <c r="AD5" s="44"/>
    </row>
    <row r="6" spans="1:30" x14ac:dyDescent="0.3">
      <c r="B6" t="str">
        <f>Q6</f>
        <v>Indicator</v>
      </c>
      <c r="D6" s="44" t="str">
        <f>IFERROR(IF(R6="","",VLOOKUP(R6,LookupTableArrowValues!$F$3:$G$27,2,TRUE)),"NA")</f>
        <v>→</v>
      </c>
      <c r="E6" s="44" t="str">
        <f>IFERROR(IF(S6="","",VLOOKUP(S6,LookupTableArrowValues!$F$3:$G$27,2,TRUE)),"NA")</f>
        <v>↘</v>
      </c>
      <c r="F6" s="44" t="str">
        <f>IFERROR(IF(T6="","",VLOOKUP(T6,LookupTableArrowValues!$F$3:$G$27,2,TRUE)),"NA")</f>
        <v/>
      </c>
      <c r="G6" s="44" t="str">
        <f>IFERROR(IF(U6="","",VLOOKUP(U6,LookupTableArrowValues!$F$3:$G$27,2,TRUE)),"NA")</f>
        <v/>
      </c>
      <c r="H6" s="44" t="str">
        <f>IFERROR(IF(V6="","",VLOOKUP(V6,LookupTableArrowValues!$F$3:$G$27,2,TRUE)),"NA")</f>
        <v>→↗</v>
      </c>
      <c r="I6" s="44" t="str">
        <f>IFERROR(IF(W6="","",VLOOKUP(W6,LookupTableArrowValues!$F$3:$G$27,2,TRUE)),"NA")</f>
        <v>↗</v>
      </c>
      <c r="J6" s="44" t="str">
        <f>IFERROR(IF(X6="","",VLOOKUP(X6,LookupTableArrowValues!$F$3:$G$27,2,TRUE)),"NA")</f>
        <v>→</v>
      </c>
      <c r="K6" s="44" t="str">
        <f>IFERROR(IF(Y6="","",VLOOKUP(Y6,LookupTableArrowValues!$F$3:$G$27,2,TRUE)),"NA")</f>
        <v/>
      </c>
      <c r="L6" s="44" t="str">
        <f>IFERROR(IF(Z6="","",VLOOKUP(Z6,LookupTableArrowValues!$F$3:$G$27,2,TRUE)),"NA")</f>
        <v>↗</v>
      </c>
      <c r="M6" s="44" t="str">
        <f>IFERROR(IF(AA6="","",VLOOKUP(AA6,LookupTableArrowValues!$F$3:$G$27,2,TRUE)),"NA")</f>
        <v/>
      </c>
      <c r="Q6" s="14" t="s">
        <v>19</v>
      </c>
      <c r="R6" s="7">
        <v>-0.2</v>
      </c>
      <c r="S6" s="7">
        <v>-1.1000000000000001</v>
      </c>
      <c r="T6" s="7"/>
      <c r="U6" s="7"/>
      <c r="V6" s="7">
        <v>0.7</v>
      </c>
      <c r="W6" s="7">
        <v>0.8</v>
      </c>
      <c r="X6" s="7">
        <v>0.2</v>
      </c>
      <c r="Y6" s="7"/>
      <c r="Z6" s="7">
        <v>0.8</v>
      </c>
      <c r="AA6" s="7"/>
    </row>
    <row r="7" spans="1:30" x14ac:dyDescent="0.3">
      <c r="C7" t="str">
        <f>Q7</f>
        <v>Diversity of production</v>
      </c>
      <c r="D7" s="44" t="str">
        <f>IFERROR(IF(R7="","",VLOOKUP(R7,LookupTableArrowValues!$F$3:$G$27,2,TRUE)),"NA")</f>
        <v>→</v>
      </c>
      <c r="E7" s="44" t="str">
        <f>IFERROR(IF(S7="","",VLOOKUP(S7,LookupTableArrowValues!$F$3:$G$27,2,TRUE)),"NA")</f>
        <v>↗</v>
      </c>
      <c r="F7" s="44" t="str">
        <f>IFERROR(IF(T7="","",VLOOKUP(T7,LookupTableArrowValues!$F$3:$G$27,2,TRUE)),"NA")</f>
        <v/>
      </c>
      <c r="G7" s="44" t="str">
        <f>IFERROR(IF(U7="","",VLOOKUP(U7,LookupTableArrowValues!$F$3:$G$27,2,TRUE)),"NA")</f>
        <v/>
      </c>
      <c r="H7" s="44" t="str">
        <f>IFERROR(IF(V7="","",VLOOKUP(V7,LookupTableArrowValues!$F$3:$G$27,2,TRUE)),"NA")</f>
        <v>↗</v>
      </c>
      <c r="I7" s="44" t="str">
        <f>IFERROR(IF(W7="","",VLOOKUP(W7,LookupTableArrowValues!$F$3:$G$27,2,TRUE)),"NA")</f>
        <v>↑</v>
      </c>
      <c r="J7" s="44" t="str">
        <f>IFERROR(IF(X7="","",VLOOKUP(X7,LookupTableArrowValues!$F$3:$G$27,2,TRUE)),"NA")</f>
        <v>→</v>
      </c>
      <c r="K7" s="44" t="str">
        <f>IFERROR(IF(Y7="","",VLOOKUP(Y7,LookupTableArrowValues!$F$3:$G$27,2,TRUE)),"NA")</f>
        <v/>
      </c>
      <c r="L7" s="44" t="str">
        <f>IFERROR(IF(Z7="","",VLOOKUP(Z7,LookupTableArrowValues!$F$3:$G$27,2,TRUE)),"NA")</f>
        <v>↑</v>
      </c>
      <c r="M7" s="44" t="str">
        <f>IFERROR(IF(AA7="","",VLOOKUP(AA7,LookupTableArrowValues!$F$3:$G$27,2,TRUE)),"NA")</f>
        <v/>
      </c>
      <c r="Q7" s="34" t="s">
        <v>172</v>
      </c>
      <c r="R7" s="7">
        <v>0</v>
      </c>
      <c r="S7" s="7">
        <v>1</v>
      </c>
      <c r="T7" s="7"/>
      <c r="U7" s="7"/>
      <c r="V7" s="7">
        <v>1</v>
      </c>
      <c r="W7" s="7">
        <v>2</v>
      </c>
      <c r="X7" s="7">
        <v>0</v>
      </c>
      <c r="Y7" s="7"/>
      <c r="Z7" s="7">
        <v>2</v>
      </c>
      <c r="AA7" s="7"/>
    </row>
    <row r="8" spans="1:30" x14ac:dyDescent="0.3">
      <c r="C8" s="44" t="str">
        <f>Q8</f>
        <v>Level of services in rural areas</v>
      </c>
      <c r="D8" s="44" t="str">
        <f>IFERROR(IF(R8="","",VLOOKUP(R8,LookupTableArrowValues!$F$3:$G$27,2,TRUE)),"NA")</f>
        <v>→</v>
      </c>
      <c r="E8" s="44" t="str">
        <f>IFERROR(IF(S8="","",VLOOKUP(S8,LookupTableArrowValues!$F$3:$G$27,2,TRUE)),"NA")</f>
        <v>↓</v>
      </c>
      <c r="F8" s="44" t="str">
        <f>IFERROR(IF(T8="","",VLOOKUP(T8,LookupTableArrowValues!$F$3:$G$27,2,TRUE)),"NA")</f>
        <v/>
      </c>
      <c r="G8" s="44" t="str">
        <f>IFERROR(IF(U8="","",VLOOKUP(U8,LookupTableArrowValues!$F$3:$G$27,2,TRUE)),"NA")</f>
        <v/>
      </c>
      <c r="H8" s="44" t="str">
        <f>IFERROR(IF(V8="","",VLOOKUP(V8,LookupTableArrowValues!$F$3:$G$27,2,TRUE)),"NA")</f>
        <v>→</v>
      </c>
      <c r="I8" s="44" t="str">
        <f>IFERROR(IF(W8="","",VLOOKUP(W8,LookupTableArrowValues!$F$3:$G$27,2,TRUE)),"NA")</f>
        <v>↗</v>
      </c>
      <c r="J8" s="44" t="str">
        <f>IFERROR(IF(X8="","",VLOOKUP(X8,LookupTableArrowValues!$F$3:$G$27,2,TRUE)),"NA")</f>
        <v>→</v>
      </c>
      <c r="K8" s="44" t="str">
        <f>IFERROR(IF(Y8="","",VLOOKUP(Y8,LookupTableArrowValues!$F$3:$G$27,2,TRUE)),"NA")</f>
        <v/>
      </c>
      <c r="L8" s="44" t="str">
        <f>IFERROR(IF(Z8="","",VLOOKUP(Z8,LookupTableArrowValues!$F$3:$G$27,2,TRUE)),"NA")</f>
        <v>→</v>
      </c>
      <c r="M8" s="44" t="str">
        <f>IFERROR(IF(AA8="","",VLOOKUP(AA8,LookupTableArrowValues!$F$3:$G$27,2,TRUE)),"NA")</f>
        <v/>
      </c>
      <c r="Q8" s="34" t="s">
        <v>173</v>
      </c>
      <c r="R8" s="7">
        <v>0</v>
      </c>
      <c r="S8" s="7">
        <v>-2</v>
      </c>
      <c r="T8" s="7"/>
      <c r="U8" s="7"/>
      <c r="V8" s="7">
        <v>0</v>
      </c>
      <c r="W8" s="7">
        <v>1</v>
      </c>
      <c r="X8" s="7">
        <v>0</v>
      </c>
      <c r="Y8" s="7"/>
      <c r="Z8" s="7">
        <v>0</v>
      </c>
      <c r="AA8" s="7"/>
    </row>
    <row r="9" spans="1:30" x14ac:dyDescent="0.3">
      <c r="C9" s="44" t="str">
        <f>Q9</f>
        <v>Net farm income</v>
      </c>
      <c r="D9" s="44" t="str">
        <f>IFERROR(IF(R9="","",VLOOKUP(R9,LookupTableArrowValues!$F$3:$G$27,2,TRUE)),"NA")</f>
        <v>↘</v>
      </c>
      <c r="E9" s="44" t="str">
        <f>IFERROR(IF(S9="","",VLOOKUP(S9,LookupTableArrowValues!$F$3:$G$27,2,TRUE)),"NA")</f>
        <v>↓</v>
      </c>
      <c r="F9" s="44" t="str">
        <f>IFERROR(IF(T9="","",VLOOKUP(T9,LookupTableArrowValues!$F$3:$G$27,2,TRUE)),"NA")</f>
        <v/>
      </c>
      <c r="G9" s="44" t="str">
        <f>IFERROR(IF(U9="","",VLOOKUP(U9,LookupTableArrowValues!$F$3:$G$27,2,TRUE)),"NA")</f>
        <v/>
      </c>
      <c r="H9" s="44" t="str">
        <f>IFERROR(IF(V9="","",VLOOKUP(V9,LookupTableArrowValues!$F$3:$G$27,2,TRUE)),"NA")</f>
        <v>↗</v>
      </c>
      <c r="I9" s="44" t="str">
        <f>IFERROR(IF(W9="","",VLOOKUP(W9,LookupTableArrowValues!$F$3:$G$27,2,TRUE)),"NA")</f>
        <v>↗</v>
      </c>
      <c r="J9" s="44" t="str">
        <f>IFERROR(IF(X9="","",VLOOKUP(X9,LookupTableArrowValues!$F$3:$G$27,2,TRUE)),"NA")</f>
        <v>↗</v>
      </c>
      <c r="K9" s="44" t="str">
        <f>IFERROR(IF(Y9="","",VLOOKUP(Y9,LookupTableArrowValues!$F$3:$G$27,2,TRUE)),"NA")</f>
        <v/>
      </c>
      <c r="L9" s="44" t="str">
        <f>IFERROR(IF(Z9="","",VLOOKUP(Z9,LookupTableArrowValues!$F$3:$G$27,2,TRUE)),"NA")</f>
        <v>↗</v>
      </c>
      <c r="M9" s="44" t="str">
        <f>IFERROR(IF(AA9="","",VLOOKUP(AA9,LookupTableArrowValues!$F$3:$G$27,2,TRUE)),"NA")</f>
        <v/>
      </c>
      <c r="Q9" s="34" t="s">
        <v>171</v>
      </c>
      <c r="R9" s="7">
        <v>-1</v>
      </c>
      <c r="S9" s="7">
        <v>-2</v>
      </c>
      <c r="T9" s="7"/>
      <c r="U9" s="7"/>
      <c r="V9" s="7">
        <v>1</v>
      </c>
      <c r="W9" s="7">
        <v>1</v>
      </c>
      <c r="X9" s="7">
        <v>1</v>
      </c>
      <c r="Y9" s="7"/>
      <c r="Z9" s="7">
        <v>1</v>
      </c>
      <c r="AA9" s="7"/>
    </row>
    <row r="10" spans="1:30" x14ac:dyDescent="0.3">
      <c r="C10" s="44" t="str">
        <f>Q10</f>
        <v>Nutrient balance</v>
      </c>
      <c r="D10" s="44" t="str">
        <f>IFERROR(IF(R10="","",VLOOKUP(R10,LookupTableArrowValues!$F$3:$G$27,2,TRUE)),"NA")</f>
        <v>↘</v>
      </c>
      <c r="E10" s="44" t="str">
        <f>IFERROR(IF(S10="","",VLOOKUP(S10,LookupTableArrowValues!$F$3:$G$27,2,TRUE)),"NA")</f>
        <v>↓</v>
      </c>
      <c r="F10" s="44" t="str">
        <f>IFERROR(IF(T10="","",VLOOKUP(T10,LookupTableArrowValues!$F$3:$G$27,2,TRUE)),"NA")</f>
        <v/>
      </c>
      <c r="G10" s="44" t="str">
        <f>IFERROR(IF(U10="","",VLOOKUP(U10,LookupTableArrowValues!$F$3:$G$27,2,TRUE)),"NA")</f>
        <v/>
      </c>
      <c r="H10" s="44" t="str">
        <f>IFERROR(IF(V10="","",VLOOKUP(V10,LookupTableArrowValues!$F$3:$G$27,2,TRUE)),"NA")</f>
        <v>→↗</v>
      </c>
      <c r="I10" s="44" t="str">
        <f>IFERROR(IF(W10="","",VLOOKUP(W10,LookupTableArrowValues!$F$3:$G$27,2,TRUE)),"NA")</f>
        <v>→</v>
      </c>
      <c r="J10" s="44" t="str">
        <f>IFERROR(IF(X10="","",VLOOKUP(X10,LookupTableArrowValues!$F$3:$G$27,2,TRUE)),"NA")</f>
        <v>→</v>
      </c>
      <c r="K10" s="44" t="str">
        <f>IFERROR(IF(Y10="","",VLOOKUP(Y10,LookupTableArrowValues!$F$3:$G$27,2,TRUE)),"NA")</f>
        <v/>
      </c>
      <c r="L10" s="44" t="str">
        <f>IFERROR(IF(Z10="","",VLOOKUP(Z10,LookupTableArrowValues!$F$3:$G$27,2,TRUE)),"NA")</f>
        <v>↗</v>
      </c>
      <c r="M10" s="44" t="str">
        <f>IFERROR(IF(AA10="","",VLOOKUP(AA10,LookupTableArrowValues!$F$3:$G$27,2,TRUE)),"NA")</f>
        <v/>
      </c>
      <c r="Q10" s="34" t="s">
        <v>175</v>
      </c>
      <c r="R10" s="7">
        <v>-1</v>
      </c>
      <c r="S10" s="7">
        <v>-2</v>
      </c>
      <c r="T10" s="7"/>
      <c r="U10" s="7"/>
      <c r="V10" s="7">
        <v>0.5</v>
      </c>
      <c r="W10" s="7">
        <v>0</v>
      </c>
      <c r="X10" s="7">
        <v>0</v>
      </c>
      <c r="Y10" s="7"/>
      <c r="Z10" s="7">
        <v>1</v>
      </c>
      <c r="AA10" s="7"/>
    </row>
    <row r="11" spans="1:30" x14ac:dyDescent="0.3">
      <c r="C11" s="44" t="str">
        <f>Q11</f>
        <v>Productivity (t/ha)</v>
      </c>
      <c r="D11" s="44" t="str">
        <f>IFERROR(IF(R11="","",VLOOKUP(R11,LookupTableArrowValues!$F$3:$G$27,2,TRUE)),"NA")</f>
        <v>↗</v>
      </c>
      <c r="E11" s="44" t="str">
        <f>IFERROR(IF(S11="","",VLOOKUP(S11,LookupTableArrowValues!$F$3:$G$27,2,TRUE)),"NA")</f>
        <v>→↘</v>
      </c>
      <c r="F11" s="44" t="str">
        <f>IFERROR(IF(T11="","",VLOOKUP(T11,LookupTableArrowValues!$F$3:$G$27,2,TRUE)),"NA")</f>
        <v/>
      </c>
      <c r="G11" s="44" t="str">
        <f>IFERROR(IF(U11="","",VLOOKUP(U11,LookupTableArrowValues!$F$3:$G$27,2,TRUE)),"NA")</f>
        <v/>
      </c>
      <c r="H11" s="44" t="str">
        <f>IFERROR(IF(V11="","",VLOOKUP(V11,LookupTableArrowValues!$F$3:$G$27,2,TRUE)),"NA")</f>
        <v>↗</v>
      </c>
      <c r="I11" s="44" t="str">
        <f>IFERROR(IF(W11="","",VLOOKUP(W11,LookupTableArrowValues!$F$3:$G$27,2,TRUE)),"NA")</f>
        <v>→</v>
      </c>
      <c r="J11" s="44" t="str">
        <f>IFERROR(IF(X11="","",VLOOKUP(X11,LookupTableArrowValues!$F$3:$G$27,2,TRUE)),"NA")</f>
        <v>→</v>
      </c>
      <c r="K11" s="44" t="str">
        <f>IFERROR(IF(Y11="","",VLOOKUP(Y11,LookupTableArrowValues!$F$3:$G$27,2,TRUE)),"NA")</f>
        <v/>
      </c>
      <c r="L11" s="44" t="str">
        <f>IFERROR(IF(Z11="","",VLOOKUP(Z11,LookupTableArrowValues!$F$3:$G$27,2,TRUE)),"NA")</f>
        <v>→</v>
      </c>
      <c r="M11" s="44" t="str">
        <f>IFERROR(IF(AA11="","",VLOOKUP(AA11,LookupTableArrowValues!$F$3:$G$27,2,TRUE)),"NA")</f>
        <v/>
      </c>
      <c r="Q11" s="34" t="s">
        <v>170</v>
      </c>
      <c r="R11" s="7">
        <v>1</v>
      </c>
      <c r="S11" s="7">
        <v>-0.5</v>
      </c>
      <c r="T11" s="7"/>
      <c r="U11" s="7"/>
      <c r="V11" s="7">
        <v>1</v>
      </c>
      <c r="W11" s="7">
        <v>0</v>
      </c>
      <c r="X11" s="7">
        <v>0</v>
      </c>
      <c r="Y11" s="7"/>
      <c r="Z11" s="7">
        <v>0</v>
      </c>
      <c r="AA11" s="7"/>
    </row>
    <row r="12" spans="1:30" x14ac:dyDescent="0.3">
      <c r="B12" s="44" t="str">
        <f>Q12</f>
        <v>Resilience attributes</v>
      </c>
      <c r="C12" s="44"/>
      <c r="D12" s="44" t="str">
        <f>IFERROR(IF(R12="","",VLOOKUP(R12,LookupTableArrowValues!$F$3:$G$27,2,TRUE)),"NA")</f>
        <v>→</v>
      </c>
      <c r="E12" s="44" t="str">
        <f>IFERROR(IF(S12="","",VLOOKUP(S12,LookupTableArrowValues!$F$3:$G$27,2,TRUE)),"NA")</f>
        <v>→↗</v>
      </c>
      <c r="F12" s="44" t="str">
        <f>IFERROR(IF(T12="","",VLOOKUP(T12,LookupTableArrowValues!$F$3:$G$27,2,TRUE)),"NA")</f>
        <v/>
      </c>
      <c r="G12" s="44" t="str">
        <f>IFERROR(IF(U12="","",VLOOKUP(U12,LookupTableArrowValues!$F$3:$G$27,2,TRUE)),"NA")</f>
        <v/>
      </c>
      <c r="H12" s="44" t="str">
        <f>IFERROR(IF(V12="","",VLOOKUP(V12,LookupTableArrowValues!$F$3:$G$27,2,TRUE)),"NA")</f>
        <v>↗</v>
      </c>
      <c r="I12" s="44" t="str">
        <f>IFERROR(IF(W12="","",VLOOKUP(W12,LookupTableArrowValues!$F$3:$G$27,2,TRUE)),"NA")</f>
        <v>→↗</v>
      </c>
      <c r="J12" s="44" t="str">
        <f>IFERROR(IF(X12="","",VLOOKUP(X12,LookupTableArrowValues!$F$3:$G$27,2,TRUE)),"NA")</f>
        <v>↗</v>
      </c>
      <c r="K12" s="44" t="str">
        <f>IFERROR(IF(Y12="","",VLOOKUP(Y12,LookupTableArrowValues!$F$3:$G$27,2,TRUE)),"NA")</f>
        <v/>
      </c>
      <c r="L12" s="44" t="str">
        <f>IFERROR(IF(Z12="","",VLOOKUP(Z12,LookupTableArrowValues!$F$3:$G$27,2,TRUE)),"NA")</f>
        <v>↗</v>
      </c>
      <c r="M12" s="44" t="str">
        <f>IFERROR(IF(AA12="","",VLOOKUP(AA12,LookupTableArrowValues!$F$3:$G$27,2,TRUE)),"NA")</f>
        <v/>
      </c>
      <c r="Q12" s="14" t="s">
        <v>26</v>
      </c>
      <c r="R12" s="7">
        <v>0</v>
      </c>
      <c r="S12" s="7">
        <v>0.5</v>
      </c>
      <c r="T12" s="7"/>
      <c r="U12" s="7"/>
      <c r="V12" s="7">
        <v>1</v>
      </c>
      <c r="W12" s="7">
        <v>0.5</v>
      </c>
      <c r="X12" s="7">
        <v>1</v>
      </c>
      <c r="Y12" s="7"/>
      <c r="Z12" s="7">
        <v>0.75</v>
      </c>
      <c r="AA12" s="7"/>
    </row>
    <row r="13" spans="1:30" x14ac:dyDescent="0.3">
      <c r="C13" s="44" t="str">
        <f>Q13</f>
        <v>Production coupled with local and natural capital</v>
      </c>
      <c r="D13" s="44" t="str">
        <f>IFERROR(IF(R13="","",VLOOKUP(R13,LookupTableArrowValues!$F$3:$G$27,2,TRUE)),"NA")</f>
        <v>→</v>
      </c>
      <c r="E13" s="44" t="str">
        <f>IFERROR(IF(S13="","",VLOOKUP(S13,LookupTableArrowValues!$F$3:$G$27,2,TRUE)),"NA")</f>
        <v>↓</v>
      </c>
      <c r="F13" s="44" t="str">
        <f>IFERROR(IF(T13="","",VLOOKUP(T13,LookupTableArrowValues!$F$3:$G$27,2,TRUE)),"NA")</f>
        <v/>
      </c>
      <c r="G13" s="44" t="str">
        <f>IFERROR(IF(U13="","",VLOOKUP(U13,LookupTableArrowValues!$F$3:$G$27,2,TRUE)),"NA")</f>
        <v/>
      </c>
      <c r="H13" s="44" t="str">
        <f>IFERROR(IF(V13="","",VLOOKUP(V13,LookupTableArrowValues!$F$3:$G$27,2,TRUE)),"NA")</f>
        <v>↗</v>
      </c>
      <c r="I13" s="44" t="str">
        <f>IFERROR(IF(W13="","",VLOOKUP(W13,LookupTableArrowValues!$F$3:$G$27,2,TRUE)),"NA")</f>
        <v>→</v>
      </c>
      <c r="J13" s="44" t="str">
        <f>IFERROR(IF(X13="","",VLOOKUP(X13,LookupTableArrowValues!$F$3:$G$27,2,TRUE)),"NA")</f>
        <v>↗</v>
      </c>
      <c r="K13" s="44" t="str">
        <f>IFERROR(IF(Y13="","",VLOOKUP(Y13,LookupTableArrowValues!$F$3:$G$27,2,TRUE)),"NA")</f>
        <v/>
      </c>
      <c r="L13" s="44" t="str">
        <f>IFERROR(IF(Z13="","",VLOOKUP(Z13,LookupTableArrowValues!$F$3:$G$27,2,TRUE)),"NA")</f>
        <v>↗</v>
      </c>
      <c r="M13" s="44" t="str">
        <f>IFERROR(IF(AA13="","",VLOOKUP(AA13,LookupTableArrowValues!$F$3:$G$27,2,TRUE)),"NA")</f>
        <v/>
      </c>
      <c r="Q13" s="34" t="s">
        <v>14</v>
      </c>
      <c r="R13" s="7">
        <v>0</v>
      </c>
      <c r="S13" s="7">
        <v>-2</v>
      </c>
      <c r="T13" s="7"/>
      <c r="U13" s="7"/>
      <c r="V13" s="7">
        <v>1</v>
      </c>
      <c r="W13" s="7">
        <v>0</v>
      </c>
      <c r="X13" s="7">
        <v>1</v>
      </c>
      <c r="Y13" s="7"/>
      <c r="Z13" s="7">
        <v>1</v>
      </c>
      <c r="AA13" s="7"/>
    </row>
    <row r="14" spans="1:30" x14ac:dyDescent="0.3">
      <c r="C14" s="44" t="str">
        <f>Q14</f>
        <v>Exposed to disturbance</v>
      </c>
      <c r="D14" s="44" t="str">
        <f>IFERROR(IF(R14="","",VLOOKUP(R14,LookupTableArrowValues!$F$3:$G$27,2,TRUE)),"NA")</f>
        <v>→</v>
      </c>
      <c r="E14" s="44" t="str">
        <f>IFERROR(IF(S14="","",VLOOKUP(S14,LookupTableArrowValues!$F$3:$G$27,2,TRUE)),"NA")</f>
        <v>↗</v>
      </c>
      <c r="F14" s="44" t="str">
        <f>IFERROR(IF(T14="","",VLOOKUP(T14,LookupTableArrowValues!$F$3:$G$27,2,TRUE)),"NA")</f>
        <v/>
      </c>
      <c r="G14" s="44" t="str">
        <f>IFERROR(IF(U14="","",VLOOKUP(U14,LookupTableArrowValues!$F$3:$G$27,2,TRUE)),"NA")</f>
        <v/>
      </c>
      <c r="H14" s="44" t="str">
        <f>IFERROR(IF(V14="","",VLOOKUP(V14,LookupTableArrowValues!$F$3:$G$27,2,TRUE)),"NA")</f>
        <v>↗</v>
      </c>
      <c r="I14" s="44" t="str">
        <f>IFERROR(IF(W14="","",VLOOKUP(W14,LookupTableArrowValues!$F$3:$G$27,2,TRUE)),"NA")</f>
        <v>↗</v>
      </c>
      <c r="J14" s="44" t="str">
        <f>IFERROR(IF(X14="","",VLOOKUP(X14,LookupTableArrowValues!$F$3:$G$27,2,TRUE)),"NA")</f>
        <v>↗</v>
      </c>
      <c r="K14" s="44" t="str">
        <f>IFERROR(IF(Y14="","",VLOOKUP(Y14,LookupTableArrowValues!$F$3:$G$27,2,TRUE)),"NA")</f>
        <v/>
      </c>
      <c r="L14" s="44" t="str">
        <f>IFERROR(IF(Z14="","",VLOOKUP(Z14,LookupTableArrowValues!$F$3:$G$27,2,TRUE)),"NA")</f>
        <v>↗</v>
      </c>
      <c r="M14" s="44" t="str">
        <f>IFERROR(IF(AA14="","",VLOOKUP(AA14,LookupTableArrowValues!$F$3:$G$27,2,TRUE)),"NA")</f>
        <v/>
      </c>
      <c r="Q14" s="34" t="s">
        <v>162</v>
      </c>
      <c r="R14" s="7">
        <v>0</v>
      </c>
      <c r="S14" s="7">
        <v>1</v>
      </c>
      <c r="T14" s="7"/>
      <c r="U14" s="7"/>
      <c r="V14" s="7">
        <v>1</v>
      </c>
      <c r="W14" s="7">
        <v>1</v>
      </c>
      <c r="X14" s="7">
        <v>1</v>
      </c>
      <c r="Y14" s="7"/>
      <c r="Z14" s="7">
        <v>1</v>
      </c>
      <c r="AA14" s="7"/>
    </row>
    <row r="15" spans="1:30" x14ac:dyDescent="0.3">
      <c r="C15" s="44" t="str">
        <f>Q15</f>
        <v>Socially self-organised</v>
      </c>
      <c r="D15" s="44" t="str">
        <f>IFERROR(IF(R15="","",VLOOKUP(R15,LookupTableArrowValues!$F$3:$G$27,2,TRUE)),"NA")</f>
        <v>→</v>
      </c>
      <c r="E15" s="44" t="str">
        <f>IFERROR(IF(S15="","",VLOOKUP(S15,LookupTableArrowValues!$F$3:$G$27,2,TRUE)),"NA")</f>
        <v>↗</v>
      </c>
      <c r="F15" s="44" t="str">
        <f>IFERROR(IF(T15="","",VLOOKUP(T15,LookupTableArrowValues!$F$3:$G$27,2,TRUE)),"NA")</f>
        <v/>
      </c>
      <c r="G15" s="44" t="str">
        <f>IFERROR(IF(U15="","",VLOOKUP(U15,LookupTableArrowValues!$F$3:$G$27,2,TRUE)),"NA")</f>
        <v/>
      </c>
      <c r="H15" s="44" t="str">
        <f>IFERROR(IF(V15="","",VLOOKUP(V15,LookupTableArrowValues!$F$3:$G$27,2,TRUE)),"NA")</f>
        <v>→</v>
      </c>
      <c r="I15" s="44" t="str">
        <f>IFERROR(IF(W15="","",VLOOKUP(W15,LookupTableArrowValues!$F$3:$G$27,2,TRUE)),"NA")</f>
        <v>→</v>
      </c>
      <c r="J15" s="44" t="str">
        <f>IFERROR(IF(X15="","",VLOOKUP(X15,LookupTableArrowValues!$F$3:$G$27,2,TRUE)),"NA")</f>
        <v>↑</v>
      </c>
      <c r="K15" s="44" t="str">
        <f>IFERROR(IF(Y15="","",VLOOKUP(Y15,LookupTableArrowValues!$F$3:$G$27,2,TRUE)),"NA")</f>
        <v/>
      </c>
      <c r="L15" s="44" t="str">
        <f>IFERROR(IF(Z15="","",VLOOKUP(Z15,LookupTableArrowValues!$F$3:$G$27,2,TRUE)),"NA")</f>
        <v>→</v>
      </c>
      <c r="M15" s="44" t="str">
        <f>IFERROR(IF(AA15="","",VLOOKUP(AA15,LookupTableArrowValues!$F$3:$G$27,2,TRUE)),"NA")</f>
        <v/>
      </c>
      <c r="Q15" s="34" t="s">
        <v>46</v>
      </c>
      <c r="R15" s="7">
        <v>0</v>
      </c>
      <c r="S15" s="7">
        <v>1</v>
      </c>
      <c r="T15" s="7"/>
      <c r="U15" s="7"/>
      <c r="V15" s="7">
        <v>0</v>
      </c>
      <c r="W15" s="7">
        <v>0</v>
      </c>
      <c r="X15" s="7">
        <v>2</v>
      </c>
      <c r="Y15" s="7"/>
      <c r="Z15" s="7">
        <v>0</v>
      </c>
      <c r="AA15" s="7"/>
    </row>
    <row r="16" spans="1:30" x14ac:dyDescent="0.3">
      <c r="C16" s="44" t="str">
        <f>Q16</f>
        <v>Infrastructure for innovation</v>
      </c>
      <c r="D16" s="44" t="str">
        <f>IFERROR(IF(R16="","",VLOOKUP(R16,LookupTableArrowValues!$F$3:$G$27,2,TRUE)),"NA")</f>
        <v>→</v>
      </c>
      <c r="E16" s="44" t="str">
        <f>IFERROR(IF(S16="","",VLOOKUP(S16,LookupTableArrowValues!$F$3:$G$27,2,TRUE)),"NA")</f>
        <v>↑</v>
      </c>
      <c r="F16" s="44" t="str">
        <f>IFERROR(IF(T16="","",VLOOKUP(T16,LookupTableArrowValues!$F$3:$G$27,2,TRUE)),"NA")</f>
        <v/>
      </c>
      <c r="G16" s="44" t="str">
        <f>IFERROR(IF(U16="","",VLOOKUP(U16,LookupTableArrowValues!$F$3:$G$27,2,TRUE)),"NA")</f>
        <v/>
      </c>
      <c r="H16" s="44" t="str">
        <f>IFERROR(IF(V16="","",VLOOKUP(V16,LookupTableArrowValues!$F$3:$G$27,2,TRUE)),"NA")</f>
        <v>↑</v>
      </c>
      <c r="I16" s="44" t="str">
        <f>IFERROR(IF(W16="","",VLOOKUP(W16,LookupTableArrowValues!$F$3:$G$27,2,TRUE)),"NA")</f>
        <v>↗</v>
      </c>
      <c r="J16" s="44" t="str">
        <f>IFERROR(IF(X16="","",VLOOKUP(X16,LookupTableArrowValues!$F$3:$G$27,2,TRUE)),"NA")</f>
        <v>→</v>
      </c>
      <c r="K16" s="44" t="str">
        <f>IFERROR(IF(Y16="","",VLOOKUP(Y16,LookupTableArrowValues!$F$3:$G$27,2,TRUE)),"NA")</f>
        <v/>
      </c>
      <c r="L16" s="44" t="str">
        <f>IFERROR(IF(Z16="","",VLOOKUP(Z16,LookupTableArrowValues!$F$3:$G$27,2,TRUE)),"NA")</f>
        <v>↗</v>
      </c>
      <c r="M16" s="44" t="str">
        <f>IFERROR(IF(AA16="","",VLOOKUP(AA16,LookupTableArrowValues!$F$3:$G$27,2,TRUE)),"NA")</f>
        <v/>
      </c>
      <c r="Q16" s="34" t="s">
        <v>43</v>
      </c>
      <c r="R16" s="7">
        <v>0</v>
      </c>
      <c r="S16" s="7">
        <v>2</v>
      </c>
      <c r="T16" s="7"/>
      <c r="U16" s="7"/>
      <c r="V16" s="7">
        <v>2</v>
      </c>
      <c r="W16" s="7">
        <v>1</v>
      </c>
      <c r="X16" s="7">
        <v>0</v>
      </c>
      <c r="Y16" s="7"/>
      <c r="Z16" s="7">
        <v>1</v>
      </c>
      <c r="AA16" s="7"/>
    </row>
    <row r="17" spans="1:27" x14ac:dyDescent="0.3">
      <c r="A17" s="44" t="str">
        <f>Q17</f>
        <v>DE-Arable&amp;Mixed</v>
      </c>
      <c r="C17" s="44"/>
      <c r="D17" s="44" t="str">
        <f>IFERROR(IF(R17="","",VLOOKUP(R17,LookupTableArrowValues!$F$3:$G$27,2,TRUE)),"NA")</f>
        <v>→↘</v>
      </c>
      <c r="E17" s="44" t="str">
        <f>IFERROR(IF(S17="","",VLOOKUP(S17,LookupTableArrowValues!$F$3:$G$27,2,TRUE)),"NA")</f>
        <v>↘↓</v>
      </c>
      <c r="F17" s="44" t="str">
        <f>IFERROR(IF(T17="","",VLOOKUP(T17,LookupTableArrowValues!$F$3:$G$27,2,TRUE)),"NA")</f>
        <v>→↗</v>
      </c>
      <c r="G17" s="44" t="str">
        <f>IFERROR(IF(U17="","",VLOOKUP(U17,LookupTableArrowValues!$F$3:$G$27,2,TRUE)),"NA")</f>
        <v/>
      </c>
      <c r="H17" s="44" t="str">
        <f>IFERROR(IF(V17="","",VLOOKUP(V17,LookupTableArrowValues!$F$3:$G$27,2,TRUE)),"NA")</f>
        <v/>
      </c>
      <c r="I17" s="44" t="str">
        <f>IFERROR(IF(W17="","",VLOOKUP(W17,LookupTableArrowValues!$F$3:$G$27,2,TRUE)),"NA")</f>
        <v/>
      </c>
      <c r="J17" s="44" t="str">
        <f>IFERROR(IF(X17="","",VLOOKUP(X17,LookupTableArrowValues!$F$3:$G$27,2,TRUE)),"NA")</f>
        <v/>
      </c>
      <c r="K17" s="44" t="str">
        <f>IFERROR(IF(Y17="","",VLOOKUP(Y17,LookupTableArrowValues!$F$3:$G$27,2,TRUE)),"NA")</f>
        <v>↗</v>
      </c>
      <c r="L17" s="44" t="str">
        <f>IFERROR(IF(Z17="","",VLOOKUP(Z17,LookupTableArrowValues!$F$3:$G$27,2,TRUE)),"NA")</f>
        <v/>
      </c>
      <c r="M17" s="44" t="str">
        <f>IFERROR(IF(AA17="","",VLOOKUP(AA17,LookupTableArrowValues!$F$3:$G$27,2,TRUE)),"NA")</f>
        <v>→</v>
      </c>
      <c r="Q17" s="11" t="s">
        <v>103</v>
      </c>
      <c r="R17" s="7">
        <v>-0.4</v>
      </c>
      <c r="S17" s="7">
        <v>-1.35</v>
      </c>
      <c r="T17" s="7">
        <v>0.6</v>
      </c>
      <c r="U17" s="7"/>
      <c r="V17" s="7"/>
      <c r="W17" s="7"/>
      <c r="X17" s="7"/>
      <c r="Y17" s="7">
        <v>1.1000000000000001</v>
      </c>
      <c r="Z17" s="7"/>
      <c r="AA17" s="7">
        <v>-0.25</v>
      </c>
    </row>
    <row r="18" spans="1:27" x14ac:dyDescent="0.3">
      <c r="B18" s="44" t="str">
        <f>Q18</f>
        <v>Indicator</v>
      </c>
      <c r="C18" s="44"/>
      <c r="D18" s="44" t="str">
        <f>IFERROR(IF(R18="","",VLOOKUP(R18,LookupTableArrowValues!$F$3:$G$27,2,TRUE)),"NA")</f>
        <v>→↘</v>
      </c>
      <c r="E18" s="44" t="str">
        <f>IFERROR(IF(S18="","",VLOOKUP(S18,LookupTableArrowValues!$F$3:$G$27,2,TRUE)),"NA")</f>
        <v>↘↓</v>
      </c>
      <c r="F18" s="44" t="str">
        <f>IFERROR(IF(T18="","",VLOOKUP(T18,LookupTableArrowValues!$F$3:$G$27,2,TRUE)),"NA")</f>
        <v>→↗</v>
      </c>
      <c r="G18" s="44" t="str">
        <f>IFERROR(IF(U18="","",VLOOKUP(U18,LookupTableArrowValues!$F$3:$G$27,2,TRUE)),"NA")</f>
        <v/>
      </c>
      <c r="H18" s="44" t="str">
        <f>IFERROR(IF(V18="","",VLOOKUP(V18,LookupTableArrowValues!$F$3:$G$27,2,TRUE)),"NA")</f>
        <v/>
      </c>
      <c r="I18" s="44" t="str">
        <f>IFERROR(IF(W18="","",VLOOKUP(W18,LookupTableArrowValues!$F$3:$G$27,2,TRUE)),"NA")</f>
        <v/>
      </c>
      <c r="J18" s="44" t="str">
        <f>IFERROR(IF(X18="","",VLOOKUP(X18,LookupTableArrowValues!$F$3:$G$27,2,TRUE)),"NA")</f>
        <v/>
      </c>
      <c r="K18" s="44" t="str">
        <f>IFERROR(IF(Y18="","",VLOOKUP(Y18,LookupTableArrowValues!$F$3:$G$27,2,TRUE)),"NA")</f>
        <v>↗</v>
      </c>
      <c r="L18" s="44" t="str">
        <f>IFERROR(IF(Z18="","",VLOOKUP(Z18,LookupTableArrowValues!$F$3:$G$27,2,TRUE)),"NA")</f>
        <v/>
      </c>
      <c r="M18" s="44" t="str">
        <f>IFERROR(IF(AA18="","",VLOOKUP(AA18,LookupTableArrowValues!$F$3:$G$27,2,TRUE)),"NA")</f>
        <v>→↘</v>
      </c>
      <c r="Q18" s="14" t="s">
        <v>19</v>
      </c>
      <c r="R18" s="7">
        <v>-0.5714285714285714</v>
      </c>
      <c r="S18" s="7">
        <v>-1.2857142857142858</v>
      </c>
      <c r="T18" s="7">
        <v>0.5714285714285714</v>
      </c>
      <c r="U18" s="7"/>
      <c r="V18" s="7"/>
      <c r="W18" s="7"/>
      <c r="X18" s="7"/>
      <c r="Y18" s="7">
        <v>0.8571428571428571</v>
      </c>
      <c r="Z18" s="7"/>
      <c r="AA18" s="7">
        <v>-0.35714285714285715</v>
      </c>
    </row>
    <row r="19" spans="1:27" x14ac:dyDescent="0.3">
      <c r="C19" s="44" t="str">
        <f t="shared" ref="C19:C25" si="1">Q19</f>
        <v>Availability of successors</v>
      </c>
      <c r="D19" s="44" t="str">
        <f>IFERROR(IF(R19="","",VLOOKUP(R19,LookupTableArrowValues!$F$3:$G$27,2,TRUE)),"NA")</f>
        <v>↘</v>
      </c>
      <c r="E19" s="44" t="str">
        <f>IFERROR(IF(S19="","",VLOOKUP(S19,LookupTableArrowValues!$F$3:$G$27,2,TRUE)),"NA")</f>
        <v>↘↓</v>
      </c>
      <c r="F19" s="44" t="str">
        <f>IFERROR(IF(T19="","",VLOOKUP(T19,LookupTableArrowValues!$F$3:$G$27,2,TRUE)),"NA")</f>
        <v>↗</v>
      </c>
      <c r="G19" s="44" t="str">
        <f>IFERROR(IF(U19="","",VLOOKUP(U19,LookupTableArrowValues!$F$3:$G$27,2,TRUE)),"NA")</f>
        <v/>
      </c>
      <c r="H19" s="44" t="str">
        <f>IFERROR(IF(V19="","",VLOOKUP(V19,LookupTableArrowValues!$F$3:$G$27,2,TRUE)),"NA")</f>
        <v/>
      </c>
      <c r="I19" s="44" t="str">
        <f>IFERROR(IF(W19="","",VLOOKUP(W19,LookupTableArrowValues!$F$3:$G$27,2,TRUE)),"NA")</f>
        <v/>
      </c>
      <c r="J19" s="44" t="str">
        <f>IFERROR(IF(X19="","",VLOOKUP(X19,LookupTableArrowValues!$F$3:$G$27,2,TRUE)),"NA")</f>
        <v/>
      </c>
      <c r="K19" s="44" t="str">
        <f>IFERROR(IF(Y19="","",VLOOKUP(Y19,LookupTableArrowValues!$F$3:$G$27,2,TRUE)),"NA")</f>
        <v>↑</v>
      </c>
      <c r="L19" s="44" t="str">
        <f>IFERROR(IF(Z19="","",VLOOKUP(Z19,LookupTableArrowValues!$F$3:$G$27,2,TRUE)),"NA")</f>
        <v/>
      </c>
      <c r="M19" s="44" t="str">
        <f>IFERROR(IF(AA19="","",VLOOKUP(AA19,LookupTableArrowValues!$F$3:$G$27,2,TRUE)),"NA")</f>
        <v>→</v>
      </c>
      <c r="Q19" s="34" t="s">
        <v>110</v>
      </c>
      <c r="R19" s="7">
        <v>-1</v>
      </c>
      <c r="S19" s="7">
        <v>-1.5</v>
      </c>
      <c r="T19" s="7">
        <v>1</v>
      </c>
      <c r="U19" s="7"/>
      <c r="V19" s="7"/>
      <c r="W19" s="7"/>
      <c r="X19" s="7"/>
      <c r="Y19" s="7">
        <v>2</v>
      </c>
      <c r="Z19" s="7"/>
      <c r="AA19" s="7">
        <v>0</v>
      </c>
    </row>
    <row r="20" spans="1:27" x14ac:dyDescent="0.3">
      <c r="C20" s="44" t="str">
        <f t="shared" si="1"/>
        <v>Availability of workers</v>
      </c>
      <c r="D20" s="44" t="str">
        <f>IFERROR(IF(R20="","",VLOOKUP(R20,LookupTableArrowValues!$F$3:$G$27,2,TRUE)),"NA")</f>
        <v>↘</v>
      </c>
      <c r="E20" s="44" t="str">
        <f>IFERROR(IF(S20="","",VLOOKUP(S20,LookupTableArrowValues!$F$3:$G$27,2,TRUE)),"NA")</f>
        <v>↘↓</v>
      </c>
      <c r="F20" s="44" t="str">
        <f>IFERROR(IF(T20="","",VLOOKUP(T20,LookupTableArrowValues!$F$3:$G$27,2,TRUE)),"NA")</f>
        <v>↗</v>
      </c>
      <c r="G20" s="44" t="str">
        <f>IFERROR(IF(U20="","",VLOOKUP(U20,LookupTableArrowValues!$F$3:$G$27,2,TRUE)),"NA")</f>
        <v/>
      </c>
      <c r="H20" s="44" t="str">
        <f>IFERROR(IF(V20="","",VLOOKUP(V20,LookupTableArrowValues!$F$3:$G$27,2,TRUE)),"NA")</f>
        <v/>
      </c>
      <c r="I20" s="44" t="str">
        <f>IFERROR(IF(W20="","",VLOOKUP(W20,LookupTableArrowValues!$F$3:$G$27,2,TRUE)),"NA")</f>
        <v/>
      </c>
      <c r="J20" s="44" t="str">
        <f>IFERROR(IF(X20="","",VLOOKUP(X20,LookupTableArrowValues!$F$3:$G$27,2,TRUE)),"NA")</f>
        <v/>
      </c>
      <c r="K20" s="44" t="str">
        <f>IFERROR(IF(Y20="","",VLOOKUP(Y20,LookupTableArrowValues!$F$3:$G$27,2,TRUE)),"NA")</f>
        <v>↑</v>
      </c>
      <c r="L20" s="44" t="str">
        <f>IFERROR(IF(Z20="","",VLOOKUP(Z20,LookupTableArrowValues!$F$3:$G$27,2,TRUE)),"NA")</f>
        <v/>
      </c>
      <c r="M20" s="44" t="str">
        <f>IFERROR(IF(AA20="","",VLOOKUP(AA20,LookupTableArrowValues!$F$3:$G$27,2,TRUE)),"NA")</f>
        <v>→</v>
      </c>
      <c r="Q20" s="34" t="s">
        <v>111</v>
      </c>
      <c r="R20" s="7">
        <v>-1</v>
      </c>
      <c r="S20" s="7">
        <v>-1.5</v>
      </c>
      <c r="T20" s="7">
        <v>1</v>
      </c>
      <c r="U20" s="7"/>
      <c r="V20" s="7"/>
      <c r="W20" s="7"/>
      <c r="X20" s="7"/>
      <c r="Y20" s="7">
        <v>2</v>
      </c>
      <c r="Z20" s="7"/>
      <c r="AA20" s="7">
        <v>0</v>
      </c>
    </row>
    <row r="21" spans="1:27" x14ac:dyDescent="0.3">
      <c r="C21" s="44" t="str">
        <f t="shared" si="1"/>
        <v>Cereal production (t/ha)</v>
      </c>
      <c r="D21" s="44" t="str">
        <f>IFERROR(IF(R21="","",VLOOKUP(R21,LookupTableArrowValues!$F$3:$G$27,2,TRUE)),"NA")</f>
        <v>→↘</v>
      </c>
      <c r="E21" s="44" t="str">
        <f>IFERROR(IF(S21="","",VLOOKUP(S21,LookupTableArrowValues!$F$3:$G$27,2,TRUE)),"NA")</f>
        <v>↘↓</v>
      </c>
      <c r="F21" s="44" t="str">
        <f>IFERROR(IF(T21="","",VLOOKUP(T21,LookupTableArrowValues!$F$3:$G$27,2,TRUE)),"NA")</f>
        <v>→</v>
      </c>
      <c r="G21" s="44" t="str">
        <f>IFERROR(IF(U21="","",VLOOKUP(U21,LookupTableArrowValues!$F$3:$G$27,2,TRUE)),"NA")</f>
        <v/>
      </c>
      <c r="H21" s="44" t="str">
        <f>IFERROR(IF(V21="","",VLOOKUP(V21,LookupTableArrowValues!$F$3:$G$27,2,TRUE)),"NA")</f>
        <v/>
      </c>
      <c r="I21" s="44" t="str">
        <f>IFERROR(IF(W21="","",VLOOKUP(W21,LookupTableArrowValues!$F$3:$G$27,2,TRUE)),"NA")</f>
        <v/>
      </c>
      <c r="J21" s="44" t="str">
        <f>IFERROR(IF(X21="","",VLOOKUP(X21,LookupTableArrowValues!$F$3:$G$27,2,TRUE)),"NA")</f>
        <v/>
      </c>
      <c r="K21" s="44" t="str">
        <f>IFERROR(IF(Y21="","",VLOOKUP(Y21,LookupTableArrowValues!$F$3:$G$27,2,TRUE)),"NA")</f>
        <v>→</v>
      </c>
      <c r="L21" s="44" t="str">
        <f>IFERROR(IF(Z21="","",VLOOKUP(Z21,LookupTableArrowValues!$F$3:$G$27,2,TRUE)),"NA")</f>
        <v/>
      </c>
      <c r="M21" s="44" t="str">
        <f>IFERROR(IF(AA21="","",VLOOKUP(AA21,LookupTableArrowValues!$F$3:$G$27,2,TRUE)),"NA")</f>
        <v>↘</v>
      </c>
      <c r="Q21" s="34" t="s">
        <v>108</v>
      </c>
      <c r="R21" s="7">
        <v>-0.5</v>
      </c>
      <c r="S21" s="7">
        <v>-1.5</v>
      </c>
      <c r="T21" s="7">
        <v>0</v>
      </c>
      <c r="U21" s="7"/>
      <c r="V21" s="7"/>
      <c r="W21" s="7"/>
      <c r="X21" s="7"/>
      <c r="Y21" s="7">
        <v>0</v>
      </c>
      <c r="Z21" s="7"/>
      <c r="AA21" s="7">
        <v>-1</v>
      </c>
    </row>
    <row r="22" spans="1:27" x14ac:dyDescent="0.3">
      <c r="C22" s="44" t="str">
        <f t="shared" si="1"/>
        <v>Production of biogas</v>
      </c>
      <c r="D22" s="44" t="str">
        <f>IFERROR(IF(R22="","",VLOOKUP(R22,LookupTableArrowValues!$F$3:$G$27,2,TRUE)),"NA")</f>
        <v>→</v>
      </c>
      <c r="E22" s="44" t="str">
        <f>IFERROR(IF(S22="","",VLOOKUP(S22,LookupTableArrowValues!$F$3:$G$27,2,TRUE)),"NA")</f>
        <v>↘↓</v>
      </c>
      <c r="F22" s="44" t="str">
        <f>IFERROR(IF(T22="","",VLOOKUP(T22,LookupTableArrowValues!$F$3:$G$27,2,TRUE)),"NA")</f>
        <v>→</v>
      </c>
      <c r="G22" s="44" t="str">
        <f>IFERROR(IF(U22="","",VLOOKUP(U22,LookupTableArrowValues!$F$3:$G$27,2,TRUE)),"NA")</f>
        <v/>
      </c>
      <c r="H22" s="44" t="str">
        <f>IFERROR(IF(V22="","",VLOOKUP(V22,LookupTableArrowValues!$F$3:$G$27,2,TRUE)),"NA")</f>
        <v/>
      </c>
      <c r="I22" s="44" t="str">
        <f>IFERROR(IF(W22="","",VLOOKUP(W22,LookupTableArrowValues!$F$3:$G$27,2,TRUE)),"NA")</f>
        <v/>
      </c>
      <c r="J22" s="44" t="str">
        <f>IFERROR(IF(X22="","",VLOOKUP(X22,LookupTableArrowValues!$F$3:$G$27,2,TRUE)),"NA")</f>
        <v/>
      </c>
      <c r="K22" s="44" t="str">
        <f>IFERROR(IF(Y22="","",VLOOKUP(Y22,LookupTableArrowValues!$F$3:$G$27,2,TRUE)),"NA")</f>
        <v>→</v>
      </c>
      <c r="L22" s="44" t="str">
        <f>IFERROR(IF(Z22="","",VLOOKUP(Z22,LookupTableArrowValues!$F$3:$G$27,2,TRUE)),"NA")</f>
        <v/>
      </c>
      <c r="M22" s="44" t="str">
        <f>IFERROR(IF(AA22="","",VLOOKUP(AA22,LookupTableArrowValues!$F$3:$G$27,2,TRUE)),"NA")</f>
        <v>↓</v>
      </c>
      <c r="Q22" s="34" t="s">
        <v>113</v>
      </c>
      <c r="R22" s="7">
        <v>0</v>
      </c>
      <c r="S22" s="7">
        <v>-1.5</v>
      </c>
      <c r="T22" s="7">
        <v>0</v>
      </c>
      <c r="U22" s="7"/>
      <c r="V22" s="7"/>
      <c r="W22" s="7"/>
      <c r="X22" s="7"/>
      <c r="Y22" s="7">
        <v>0</v>
      </c>
      <c r="Z22" s="7"/>
      <c r="AA22" s="7">
        <v>-2</v>
      </c>
    </row>
    <row r="23" spans="1:27" x14ac:dyDescent="0.3">
      <c r="C23" s="44" t="str">
        <f t="shared" si="1"/>
        <v>Profitability (Euro/ha)</v>
      </c>
      <c r="D23" s="44" t="str">
        <f>IFERROR(IF(R23="","",VLOOKUP(R23,LookupTableArrowValues!$F$3:$G$27,2,TRUE)),"NA")</f>
        <v>→↘</v>
      </c>
      <c r="E23" s="44" t="str">
        <f>IFERROR(IF(S23="","",VLOOKUP(S23,LookupTableArrowValues!$F$3:$G$27,2,TRUE)),"NA")</f>
        <v>↘↓</v>
      </c>
      <c r="F23" s="44" t="str">
        <f>IFERROR(IF(T23="","",VLOOKUP(T23,LookupTableArrowValues!$F$3:$G$27,2,TRUE)),"NA")</f>
        <v>↗</v>
      </c>
      <c r="G23" s="44" t="str">
        <f>IFERROR(IF(U23="","",VLOOKUP(U23,LookupTableArrowValues!$F$3:$G$27,2,TRUE)),"NA")</f>
        <v/>
      </c>
      <c r="H23" s="44" t="str">
        <f>IFERROR(IF(V23="","",VLOOKUP(V23,LookupTableArrowValues!$F$3:$G$27,2,TRUE)),"NA")</f>
        <v/>
      </c>
      <c r="I23" s="44" t="str">
        <f>IFERROR(IF(W23="","",VLOOKUP(W23,LookupTableArrowValues!$F$3:$G$27,2,TRUE)),"NA")</f>
        <v/>
      </c>
      <c r="J23" s="44" t="str">
        <f>IFERROR(IF(X23="","",VLOOKUP(X23,LookupTableArrowValues!$F$3:$G$27,2,TRUE)),"NA")</f>
        <v/>
      </c>
      <c r="K23" s="44" t="str">
        <f>IFERROR(IF(Y23="","",VLOOKUP(Y23,LookupTableArrowValues!$F$3:$G$27,2,TRUE)),"NA")</f>
        <v>↑</v>
      </c>
      <c r="L23" s="44" t="str">
        <f>IFERROR(IF(Z23="","",VLOOKUP(Z23,LookupTableArrowValues!$F$3:$G$27,2,TRUE)),"NA")</f>
        <v/>
      </c>
      <c r="M23" s="44" t="str">
        <f>IFERROR(IF(AA23="","",VLOOKUP(AA23,LookupTableArrowValues!$F$3:$G$27,2,TRUE)),"NA")</f>
        <v>→</v>
      </c>
      <c r="Q23" s="34" t="s">
        <v>109</v>
      </c>
      <c r="R23" s="7">
        <v>-0.5</v>
      </c>
      <c r="S23" s="7">
        <v>-1.5</v>
      </c>
      <c r="T23" s="7">
        <v>1</v>
      </c>
      <c r="U23" s="7"/>
      <c r="V23" s="7"/>
      <c r="W23" s="7"/>
      <c r="X23" s="7"/>
      <c r="Y23" s="7">
        <v>2</v>
      </c>
      <c r="Z23" s="7"/>
      <c r="AA23" s="7">
        <v>0</v>
      </c>
    </row>
    <row r="24" spans="1:27" x14ac:dyDescent="0.3">
      <c r="C24" s="44" t="str">
        <f t="shared" si="1"/>
        <v>Soil quality</v>
      </c>
      <c r="D24" s="44" t="str">
        <f>IFERROR(IF(R24="","",VLOOKUP(R24,LookupTableArrowValues!$F$3:$G$27,2,TRUE)),"NA")</f>
        <v>→</v>
      </c>
      <c r="E24" s="44" t="str">
        <f>IFERROR(IF(S24="","",VLOOKUP(S24,LookupTableArrowValues!$F$3:$G$27,2,TRUE)),"NA")</f>
        <v>→</v>
      </c>
      <c r="F24" s="44" t="str">
        <f>IFERROR(IF(T24="","",VLOOKUP(T24,LookupTableArrowValues!$F$3:$G$27,2,TRUE)),"NA")</f>
        <v>→</v>
      </c>
      <c r="G24" s="44" t="str">
        <f>IFERROR(IF(U24="","",VLOOKUP(U24,LookupTableArrowValues!$F$3:$G$27,2,TRUE)),"NA")</f>
        <v/>
      </c>
      <c r="H24" s="44" t="str">
        <f>IFERROR(IF(V24="","",VLOOKUP(V24,LookupTableArrowValues!$F$3:$G$27,2,TRUE)),"NA")</f>
        <v/>
      </c>
      <c r="I24" s="44" t="str">
        <f>IFERROR(IF(W24="","",VLOOKUP(W24,LookupTableArrowValues!$F$3:$G$27,2,TRUE)),"NA")</f>
        <v/>
      </c>
      <c r="J24" s="44" t="str">
        <f>IFERROR(IF(X24="","",VLOOKUP(X24,LookupTableArrowValues!$F$3:$G$27,2,TRUE)),"NA")</f>
        <v/>
      </c>
      <c r="K24" s="44" t="str">
        <f>IFERROR(IF(Y24="","",VLOOKUP(Y24,LookupTableArrowValues!$F$3:$G$27,2,TRUE)),"NA")</f>
        <v>→</v>
      </c>
      <c r="L24" s="44" t="str">
        <f>IFERROR(IF(Z24="","",VLOOKUP(Z24,LookupTableArrowValues!$F$3:$G$27,2,TRUE)),"NA")</f>
        <v/>
      </c>
      <c r="M24" s="44" t="str">
        <f>IFERROR(IF(AA24="","",VLOOKUP(AA24,LookupTableArrowValues!$F$3:$G$27,2,TRUE)),"NA")</f>
        <v>→↗</v>
      </c>
      <c r="Q24" s="34" t="s">
        <v>112</v>
      </c>
      <c r="R24" s="7">
        <v>0</v>
      </c>
      <c r="S24" s="7">
        <v>0</v>
      </c>
      <c r="T24" s="7">
        <v>0</v>
      </c>
      <c r="U24" s="7"/>
      <c r="V24" s="7"/>
      <c r="W24" s="7"/>
      <c r="X24" s="7"/>
      <c r="Y24" s="7">
        <v>0</v>
      </c>
      <c r="Z24" s="7"/>
      <c r="AA24" s="7">
        <v>0.5</v>
      </c>
    </row>
    <row r="25" spans="1:27" x14ac:dyDescent="0.3">
      <c r="C25" s="44" t="str">
        <f t="shared" si="1"/>
        <v>Water availability</v>
      </c>
      <c r="D25" s="44" t="str">
        <f>IFERROR(IF(R25="","",VLOOKUP(R25,LookupTableArrowValues!$F$3:$G$27,2,TRUE)),"NA")</f>
        <v>↘</v>
      </c>
      <c r="E25" s="44" t="str">
        <f>IFERROR(IF(S25="","",VLOOKUP(S25,LookupTableArrowValues!$F$3:$G$27,2,TRUE)),"NA")</f>
        <v>↘↓</v>
      </c>
      <c r="F25" s="44" t="str">
        <f>IFERROR(IF(T25="","",VLOOKUP(T25,LookupTableArrowValues!$F$3:$G$27,2,TRUE)),"NA")</f>
        <v>↗</v>
      </c>
      <c r="G25" s="44" t="str">
        <f>IFERROR(IF(U25="","",VLOOKUP(U25,LookupTableArrowValues!$F$3:$G$27,2,TRUE)),"NA")</f>
        <v/>
      </c>
      <c r="H25" s="44" t="str">
        <f>IFERROR(IF(V25="","",VLOOKUP(V25,LookupTableArrowValues!$F$3:$G$27,2,TRUE)),"NA")</f>
        <v/>
      </c>
      <c r="I25" s="44" t="str">
        <f>IFERROR(IF(W25="","",VLOOKUP(W25,LookupTableArrowValues!$F$3:$G$27,2,TRUE)),"NA")</f>
        <v/>
      </c>
      <c r="J25" s="44" t="str">
        <f>IFERROR(IF(X25="","",VLOOKUP(X25,LookupTableArrowValues!$F$3:$G$27,2,TRUE)),"NA")</f>
        <v/>
      </c>
      <c r="K25" s="44" t="str">
        <f>IFERROR(IF(Y25="","",VLOOKUP(Y25,LookupTableArrowValues!$F$3:$G$27,2,TRUE)),"NA")</f>
        <v>→</v>
      </c>
      <c r="L25" s="44" t="str">
        <f>IFERROR(IF(Z25="","",VLOOKUP(Z25,LookupTableArrowValues!$F$3:$G$27,2,TRUE)),"NA")</f>
        <v/>
      </c>
      <c r="M25" s="44" t="str">
        <f>IFERROR(IF(AA25="","",VLOOKUP(AA25,LookupTableArrowValues!$F$3:$G$27,2,TRUE)),"NA")</f>
        <v>→</v>
      </c>
      <c r="Q25" s="34" t="s">
        <v>114</v>
      </c>
      <c r="R25" s="7">
        <v>-1</v>
      </c>
      <c r="S25" s="7">
        <v>-1.5</v>
      </c>
      <c r="T25" s="7">
        <v>1</v>
      </c>
      <c r="U25" s="7"/>
      <c r="V25" s="7"/>
      <c r="W25" s="7"/>
      <c r="X25" s="7"/>
      <c r="Y25" s="7">
        <v>0</v>
      </c>
      <c r="Z25" s="7"/>
      <c r="AA25" s="7">
        <v>0</v>
      </c>
    </row>
    <row r="26" spans="1:27" x14ac:dyDescent="0.3">
      <c r="B26" s="44" t="str">
        <f>Q26</f>
        <v>Resilience attributes</v>
      </c>
      <c r="C26" s="44"/>
      <c r="D26" s="44" t="str">
        <f>IFERROR(IF(R26="","",VLOOKUP(R26,LookupTableArrowValues!$F$3:$G$27,2,TRUE)),"NA")</f>
        <v>→</v>
      </c>
      <c r="E26" s="44" t="str">
        <f>IFERROR(IF(S26="","",VLOOKUP(S26,LookupTableArrowValues!$F$3:$G$27,2,TRUE)),"NA")</f>
        <v>↘↓</v>
      </c>
      <c r="F26" s="44" t="str">
        <f>IFERROR(IF(T26="","",VLOOKUP(T26,LookupTableArrowValues!$F$3:$G$27,2,TRUE)),"NA")</f>
        <v>→↗</v>
      </c>
      <c r="G26" s="44" t="str">
        <f>IFERROR(IF(U26="","",VLOOKUP(U26,LookupTableArrowValues!$F$3:$G$27,2,TRUE)),"NA")</f>
        <v/>
      </c>
      <c r="H26" s="44" t="str">
        <f>IFERROR(IF(V26="","",VLOOKUP(V26,LookupTableArrowValues!$F$3:$G$27,2,TRUE)),"NA")</f>
        <v/>
      </c>
      <c r="I26" s="44" t="str">
        <f>IFERROR(IF(W26="","",VLOOKUP(W26,LookupTableArrowValues!$F$3:$G$27,2,TRUE)),"NA")</f>
        <v/>
      </c>
      <c r="J26" s="44" t="str">
        <f>IFERROR(IF(X26="","",VLOOKUP(X26,LookupTableArrowValues!$F$3:$G$27,2,TRUE)),"NA")</f>
        <v/>
      </c>
      <c r="K26" s="44" t="str">
        <f>IFERROR(IF(Y26="","",VLOOKUP(Y26,LookupTableArrowValues!$F$3:$G$27,2,TRUE)),"NA")</f>
        <v>↗↑</v>
      </c>
      <c r="L26" s="44" t="str">
        <f>IFERROR(IF(Z26="","",VLOOKUP(Z26,LookupTableArrowValues!$F$3:$G$27,2,TRUE)),"NA")</f>
        <v/>
      </c>
      <c r="M26" s="44" t="str">
        <f>IFERROR(IF(AA26="","",VLOOKUP(AA26,LookupTableArrowValues!$F$3:$G$27,2,TRUE)),"NA")</f>
        <v>→</v>
      </c>
      <c r="Q26" s="14" t="s">
        <v>26</v>
      </c>
      <c r="R26" s="7">
        <v>0</v>
      </c>
      <c r="S26" s="7">
        <v>-1.5</v>
      </c>
      <c r="T26" s="7">
        <v>0.66666666666666663</v>
      </c>
      <c r="U26" s="7"/>
      <c r="V26" s="7"/>
      <c r="W26" s="7"/>
      <c r="X26" s="7"/>
      <c r="Y26" s="7">
        <v>1.6666666666666667</v>
      </c>
      <c r="Z26" s="7"/>
      <c r="AA26" s="7">
        <v>0</v>
      </c>
    </row>
    <row r="27" spans="1:27" x14ac:dyDescent="0.3">
      <c r="C27" s="44" t="str">
        <f>Q27</f>
        <v>Infrastructure for innovation</v>
      </c>
      <c r="D27" s="44" t="str">
        <f>IFERROR(IF(R27="","",VLOOKUP(R27,LookupTableArrowValues!$F$3:$G$27,2,TRUE)),"NA")</f>
        <v>→</v>
      </c>
      <c r="E27" s="44" t="str">
        <f>IFERROR(IF(S27="","",VLOOKUP(S27,LookupTableArrowValues!$F$3:$G$27,2,TRUE)),"NA")</f>
        <v>↘↓</v>
      </c>
      <c r="F27" s="44" t="str">
        <f>IFERROR(IF(T27="","",VLOOKUP(T27,LookupTableArrowValues!$F$3:$G$27,2,TRUE)),"NA")</f>
        <v>↑</v>
      </c>
      <c r="G27" s="44" t="str">
        <f>IFERROR(IF(U27="","",VLOOKUP(U27,LookupTableArrowValues!$F$3:$G$27,2,TRUE)),"NA")</f>
        <v/>
      </c>
      <c r="H27" s="44" t="str">
        <f>IFERROR(IF(V27="","",VLOOKUP(V27,LookupTableArrowValues!$F$3:$G$27,2,TRUE)),"NA")</f>
        <v/>
      </c>
      <c r="I27" s="44" t="str">
        <f>IFERROR(IF(W27="","",VLOOKUP(W27,LookupTableArrowValues!$F$3:$G$27,2,TRUE)),"NA")</f>
        <v/>
      </c>
      <c r="J27" s="44" t="str">
        <f>IFERROR(IF(X27="","",VLOOKUP(X27,LookupTableArrowValues!$F$3:$G$27,2,TRUE)),"NA")</f>
        <v/>
      </c>
      <c r="K27" s="44" t="str">
        <f>IFERROR(IF(Y27="","",VLOOKUP(Y27,LookupTableArrowValues!$F$3:$G$27,2,TRUE)),"NA")</f>
        <v>↑</v>
      </c>
      <c r="L27" s="44" t="str">
        <f>IFERROR(IF(Z27="","",VLOOKUP(Z27,LookupTableArrowValues!$F$3:$G$27,2,TRUE)),"NA")</f>
        <v/>
      </c>
      <c r="M27" s="44" t="str">
        <f>IFERROR(IF(AA27="","",VLOOKUP(AA27,LookupTableArrowValues!$F$3:$G$27,2,TRUE)),"NA")</f>
        <v>→</v>
      </c>
      <c r="Q27" s="34" t="s">
        <v>43</v>
      </c>
      <c r="R27" s="7">
        <v>0</v>
      </c>
      <c r="S27" s="7">
        <v>-1.5</v>
      </c>
      <c r="T27" s="7">
        <v>2</v>
      </c>
      <c r="U27" s="7"/>
      <c r="V27" s="7"/>
      <c r="W27" s="7"/>
      <c r="X27" s="7"/>
      <c r="Y27" s="7">
        <v>2</v>
      </c>
      <c r="Z27" s="7"/>
      <c r="AA27" s="7">
        <v>0</v>
      </c>
    </row>
    <row r="28" spans="1:27" x14ac:dyDescent="0.3">
      <c r="C28" s="44" t="str">
        <f>Q28</f>
        <v>Response diversity</v>
      </c>
      <c r="D28" s="44" t="str">
        <f>IFERROR(IF(R28="","",VLOOKUP(R28,LookupTableArrowValues!$F$3:$G$27,2,TRUE)),"NA")</f>
        <v>→</v>
      </c>
      <c r="E28" s="44" t="str">
        <f>IFERROR(IF(S28="","",VLOOKUP(S28,LookupTableArrowValues!$F$3:$G$27,2,TRUE)),"NA")</f>
        <v>↘↓</v>
      </c>
      <c r="F28" s="44" t="str">
        <f>IFERROR(IF(T28="","",VLOOKUP(T28,LookupTableArrowValues!$F$3:$G$27,2,TRUE)),"NA")</f>
        <v>→</v>
      </c>
      <c r="G28" s="44" t="str">
        <f>IFERROR(IF(U28="","",VLOOKUP(U28,LookupTableArrowValues!$F$3:$G$27,2,TRUE)),"NA")</f>
        <v/>
      </c>
      <c r="H28" s="44" t="str">
        <f>IFERROR(IF(V28="","",VLOOKUP(V28,LookupTableArrowValues!$F$3:$G$27,2,TRUE)),"NA")</f>
        <v/>
      </c>
      <c r="I28" s="44" t="str">
        <f>IFERROR(IF(W28="","",VLOOKUP(W28,LookupTableArrowValues!$F$3:$G$27,2,TRUE)),"NA")</f>
        <v/>
      </c>
      <c r="J28" s="44" t="str">
        <f>IFERROR(IF(X28="","",VLOOKUP(X28,LookupTableArrowValues!$F$3:$G$27,2,TRUE)),"NA")</f>
        <v/>
      </c>
      <c r="K28" s="44" t="str">
        <f>IFERROR(IF(Y28="","",VLOOKUP(Y28,LookupTableArrowValues!$F$3:$G$27,2,TRUE)),"NA")</f>
        <v>↗</v>
      </c>
      <c r="L28" s="44" t="str">
        <f>IFERROR(IF(Z28="","",VLOOKUP(Z28,LookupTableArrowValues!$F$3:$G$27,2,TRUE)),"NA")</f>
        <v/>
      </c>
      <c r="M28" s="44" t="str">
        <f>IFERROR(IF(AA28="","",VLOOKUP(AA28,LookupTableArrowValues!$F$3:$G$27,2,TRUE)),"NA")</f>
        <v>→</v>
      </c>
      <c r="Q28" s="34" t="s">
        <v>16</v>
      </c>
      <c r="R28" s="7">
        <v>0</v>
      </c>
      <c r="S28" s="7">
        <v>-1.5</v>
      </c>
      <c r="T28" s="7">
        <v>0</v>
      </c>
      <c r="U28" s="7"/>
      <c r="V28" s="7"/>
      <c r="W28" s="7"/>
      <c r="X28" s="7"/>
      <c r="Y28" s="7">
        <v>1</v>
      </c>
      <c r="Z28" s="7"/>
      <c r="AA28" s="7">
        <v>0</v>
      </c>
    </row>
    <row r="29" spans="1:27" x14ac:dyDescent="0.3">
      <c r="C29" s="44" t="str">
        <f>Q29</f>
        <v>Support rural life</v>
      </c>
      <c r="D29" s="44" t="str">
        <f>IFERROR(IF(R29="","",VLOOKUP(R29,LookupTableArrowValues!$F$3:$G$27,2,TRUE)),"NA")</f>
        <v>→</v>
      </c>
      <c r="E29" s="44" t="str">
        <f>IFERROR(IF(S29="","",VLOOKUP(S29,LookupTableArrowValues!$F$3:$G$27,2,TRUE)),"NA")</f>
        <v>↘↓</v>
      </c>
      <c r="F29" s="44" t="str">
        <f>IFERROR(IF(T29="","",VLOOKUP(T29,LookupTableArrowValues!$F$3:$G$27,2,TRUE)),"NA")</f>
        <v>→</v>
      </c>
      <c r="G29" s="44" t="str">
        <f>IFERROR(IF(U29="","",VLOOKUP(U29,LookupTableArrowValues!$F$3:$G$27,2,TRUE)),"NA")</f>
        <v/>
      </c>
      <c r="H29" s="44" t="str">
        <f>IFERROR(IF(V29="","",VLOOKUP(V29,LookupTableArrowValues!$F$3:$G$27,2,TRUE)),"NA")</f>
        <v/>
      </c>
      <c r="I29" s="44" t="str">
        <f>IFERROR(IF(W29="","",VLOOKUP(W29,LookupTableArrowValues!$F$3:$G$27,2,TRUE)),"NA")</f>
        <v/>
      </c>
      <c r="J29" s="44" t="str">
        <f>IFERROR(IF(X29="","",VLOOKUP(X29,LookupTableArrowValues!$F$3:$G$27,2,TRUE)),"NA")</f>
        <v/>
      </c>
      <c r="K29" s="44" t="str">
        <f>IFERROR(IF(Y29="","",VLOOKUP(Y29,LookupTableArrowValues!$F$3:$G$27,2,TRUE)),"NA")</f>
        <v>↑</v>
      </c>
      <c r="L29" s="44" t="str">
        <f>IFERROR(IF(Z29="","",VLOOKUP(Z29,LookupTableArrowValues!$F$3:$G$27,2,TRUE)),"NA")</f>
        <v/>
      </c>
      <c r="M29" s="44" t="str">
        <f>IFERROR(IF(AA29="","",VLOOKUP(AA29,LookupTableArrowValues!$F$3:$G$27,2,TRUE)),"NA")</f>
        <v>→</v>
      </c>
      <c r="Q29" s="34" t="s">
        <v>62</v>
      </c>
      <c r="R29" s="7">
        <v>0</v>
      </c>
      <c r="S29" s="7">
        <v>-1.5</v>
      </c>
      <c r="T29" s="7">
        <v>0</v>
      </c>
      <c r="U29" s="7"/>
      <c r="V29" s="7"/>
      <c r="W29" s="7"/>
      <c r="X29" s="7"/>
      <c r="Y29" s="7">
        <v>2</v>
      </c>
      <c r="Z29" s="7"/>
      <c r="AA29" s="7">
        <v>0</v>
      </c>
    </row>
    <row r="30" spans="1:27" x14ac:dyDescent="0.3">
      <c r="A30" s="44" t="str">
        <f>Q30</f>
        <v>ES-Livestock</v>
      </c>
      <c r="C30" s="44"/>
      <c r="D30" s="44" t="str">
        <f>IFERROR(IF(R30="","",VLOOKUP(R30,LookupTableArrowValues!$F$3:$G$27,2,TRUE)),"NA")</f>
        <v>↘</v>
      </c>
      <c r="E30" s="44" t="str">
        <f>IFERROR(IF(S30="","",VLOOKUP(S30,LookupTableArrowValues!$F$3:$G$27,2,TRUE)),"NA")</f>
        <v>↘↓</v>
      </c>
      <c r="F30" s="44" t="str">
        <f>IFERROR(IF(T30="","",VLOOKUP(T30,LookupTableArrowValues!$F$3:$G$27,2,TRUE)),"NA")</f>
        <v>→↗</v>
      </c>
      <c r="G30" s="44" t="str">
        <f>IFERROR(IF(U30="","",VLOOKUP(U30,LookupTableArrowValues!$F$3:$G$27,2,TRUE)),"NA")</f>
        <v/>
      </c>
      <c r="H30" s="44" t="str">
        <f>IFERROR(IF(V30="","",VLOOKUP(V30,LookupTableArrowValues!$F$3:$G$27,2,TRUE)),"NA")</f>
        <v>↗↑</v>
      </c>
      <c r="I30" s="44" t="str">
        <f>IFERROR(IF(W30="","",VLOOKUP(W30,LookupTableArrowValues!$F$3:$G$27,2,TRUE)),"NA")</f>
        <v/>
      </c>
      <c r="J30" s="44" t="str">
        <f>IFERROR(IF(X30="","",VLOOKUP(X30,LookupTableArrowValues!$F$3:$G$27,2,TRUE)),"NA")</f>
        <v/>
      </c>
      <c r="K30" s="44" t="str">
        <f>IFERROR(IF(Y30="","",VLOOKUP(Y30,LookupTableArrowValues!$F$3:$G$27,2,TRUE)),"NA")</f>
        <v/>
      </c>
      <c r="L30" s="44" t="str">
        <f>IFERROR(IF(Z30="","",VLOOKUP(Z30,LookupTableArrowValues!$F$3:$G$27,2,TRUE)),"NA")</f>
        <v/>
      </c>
      <c r="M30" s="44" t="str">
        <f>IFERROR(IF(AA30="","",VLOOKUP(AA30,LookupTableArrowValues!$F$3:$G$27,2,TRUE)),"NA")</f>
        <v/>
      </c>
      <c r="Q30" s="11" t="s">
        <v>95</v>
      </c>
      <c r="R30" s="7">
        <v>-0.88888888888888884</v>
      </c>
      <c r="S30" s="7">
        <v>-1.6111111111111112</v>
      </c>
      <c r="T30" s="7">
        <v>0.3888888888888889</v>
      </c>
      <c r="U30" s="7"/>
      <c r="V30" s="7">
        <v>1.2777777777777777</v>
      </c>
      <c r="W30" s="7"/>
      <c r="X30" s="7"/>
      <c r="Y30" s="7"/>
      <c r="Z30" s="7"/>
      <c r="AA30" s="7"/>
    </row>
    <row r="31" spans="1:27" x14ac:dyDescent="0.3">
      <c r="B31" s="44" t="str">
        <f>Q31</f>
        <v>Indicator</v>
      </c>
      <c r="C31" s="44"/>
      <c r="D31" s="44" t="str">
        <f>IFERROR(IF(R31="","",VLOOKUP(R31,LookupTableArrowValues!$F$3:$G$27,2,TRUE)),"NA")</f>
        <v>↘↓</v>
      </c>
      <c r="E31" s="44" t="str">
        <f>IFERROR(IF(S31="","",VLOOKUP(S31,LookupTableArrowValues!$F$3:$G$27,2,TRUE)),"NA")</f>
        <v>↓</v>
      </c>
      <c r="F31" s="44" t="str">
        <f>IFERROR(IF(T31="","",VLOOKUP(T31,LookupTableArrowValues!$F$3:$G$27,2,TRUE)),"NA")</f>
        <v>↗</v>
      </c>
      <c r="G31" s="44" t="str">
        <f>IFERROR(IF(U31="","",VLOOKUP(U31,LookupTableArrowValues!$F$3:$G$27,2,TRUE)),"NA")</f>
        <v/>
      </c>
      <c r="H31" s="44" t="str">
        <f>IFERROR(IF(V31="","",VLOOKUP(V31,LookupTableArrowValues!$F$3:$G$27,2,TRUE)),"NA")</f>
        <v>↗</v>
      </c>
      <c r="I31" s="44" t="str">
        <f>IFERROR(IF(W31="","",VLOOKUP(W31,LookupTableArrowValues!$F$3:$G$27,2,TRUE)),"NA")</f>
        <v/>
      </c>
      <c r="J31" s="44" t="str">
        <f>IFERROR(IF(X31="","",VLOOKUP(X31,LookupTableArrowValues!$F$3:$G$27,2,TRUE)),"NA")</f>
        <v/>
      </c>
      <c r="K31" s="44" t="str">
        <f>IFERROR(IF(Y31="","",VLOOKUP(Y31,LookupTableArrowValues!$F$3:$G$27,2,TRUE)),"NA")</f>
        <v/>
      </c>
      <c r="L31" s="44" t="str">
        <f>IFERROR(IF(Z31="","",VLOOKUP(Z31,LookupTableArrowValues!$F$3:$G$27,2,TRUE)),"NA")</f>
        <v/>
      </c>
      <c r="M31" s="44" t="str">
        <f>IFERROR(IF(AA31="","",VLOOKUP(AA31,LookupTableArrowValues!$F$3:$G$27,2,TRUE)),"NA")</f>
        <v/>
      </c>
      <c r="Q31" s="14" t="s">
        <v>19</v>
      </c>
      <c r="R31" s="7">
        <v>-1.3333333333333333</v>
      </c>
      <c r="S31" s="7">
        <v>-1.8333333333333333</v>
      </c>
      <c r="T31" s="7">
        <v>1</v>
      </c>
      <c r="U31" s="7"/>
      <c r="V31" s="7">
        <v>1.1666666666666667</v>
      </c>
      <c r="W31" s="7"/>
      <c r="X31" s="7"/>
      <c r="Y31" s="7"/>
      <c r="Z31" s="7"/>
      <c r="AA31" s="7"/>
    </row>
    <row r="32" spans="1:27" x14ac:dyDescent="0.3">
      <c r="C32" s="44" t="str">
        <f>Q32</f>
        <v>Gross margin</v>
      </c>
      <c r="D32" s="44" t="str">
        <f>IFERROR(IF(R32="","",VLOOKUP(R32,LookupTableArrowValues!$F$3:$G$27,2,TRUE)),"NA")</f>
        <v>→</v>
      </c>
      <c r="E32" s="44" t="str">
        <f>IFERROR(IF(S32="","",VLOOKUP(S32,LookupTableArrowValues!$F$3:$G$27,2,TRUE)),"NA")</f>
        <v>↘↓</v>
      </c>
      <c r="F32" s="44" t="str">
        <f>IFERROR(IF(T32="","",VLOOKUP(T32,LookupTableArrowValues!$F$3:$G$27,2,TRUE)),"NA")</f>
        <v>↗</v>
      </c>
      <c r="G32" s="44" t="str">
        <f>IFERROR(IF(U32="","",VLOOKUP(U32,LookupTableArrowValues!$F$3:$G$27,2,TRUE)),"NA")</f>
        <v/>
      </c>
      <c r="H32" s="44" t="str">
        <f>IFERROR(IF(V32="","",VLOOKUP(V32,LookupTableArrowValues!$F$3:$G$27,2,TRUE)),"NA")</f>
        <v>↗</v>
      </c>
      <c r="I32" s="44" t="str">
        <f>IFERROR(IF(W32="","",VLOOKUP(W32,LookupTableArrowValues!$F$3:$G$27,2,TRUE)),"NA")</f>
        <v/>
      </c>
      <c r="J32" s="44" t="str">
        <f>IFERROR(IF(X32="","",VLOOKUP(X32,LookupTableArrowValues!$F$3:$G$27,2,TRUE)),"NA")</f>
        <v/>
      </c>
      <c r="K32" s="44" t="str">
        <f>IFERROR(IF(Y32="","",VLOOKUP(Y32,LookupTableArrowValues!$F$3:$G$27,2,TRUE)),"NA")</f>
        <v/>
      </c>
      <c r="L32" s="44" t="str">
        <f>IFERROR(IF(Z32="","",VLOOKUP(Z32,LookupTableArrowValues!$F$3:$G$27,2,TRUE)),"NA")</f>
        <v/>
      </c>
      <c r="M32" s="44" t="str">
        <f>IFERROR(IF(AA32="","",VLOOKUP(AA32,LookupTableArrowValues!$F$3:$G$27,2,TRUE)),"NA")</f>
        <v/>
      </c>
      <c r="Q32" s="34" t="s">
        <v>96</v>
      </c>
      <c r="R32" s="7">
        <v>0</v>
      </c>
      <c r="S32" s="7">
        <v>-1.5</v>
      </c>
      <c r="T32" s="7">
        <v>1</v>
      </c>
      <c r="U32" s="7"/>
      <c r="V32" s="7">
        <v>1</v>
      </c>
      <c r="W32" s="7"/>
      <c r="X32" s="7"/>
      <c r="Y32" s="7"/>
      <c r="Z32" s="7"/>
      <c r="AA32" s="7"/>
    </row>
    <row r="33" spans="1:27" x14ac:dyDescent="0.3">
      <c r="C33" s="44" t="str">
        <f>Q33</f>
        <v>Number of farms</v>
      </c>
      <c r="D33" s="44" t="str">
        <f>IFERROR(IF(R33="","",VLOOKUP(R33,LookupTableArrowValues!$F$3:$G$27,2,TRUE)),"NA")</f>
        <v>↓</v>
      </c>
      <c r="E33" s="44" t="str">
        <f>IFERROR(IF(S33="","",VLOOKUP(S33,LookupTableArrowValues!$F$3:$G$27,2,TRUE)),"NA")</f>
        <v>↓</v>
      </c>
      <c r="F33" s="44" t="str">
        <f>IFERROR(IF(T33="","",VLOOKUP(T33,LookupTableArrowValues!$F$3:$G$27,2,TRUE)),"NA")</f>
        <v>↗</v>
      </c>
      <c r="G33" s="44" t="str">
        <f>IFERROR(IF(U33="","",VLOOKUP(U33,LookupTableArrowValues!$F$3:$G$27,2,TRUE)),"NA")</f>
        <v/>
      </c>
      <c r="H33" s="44" t="str">
        <f>IFERROR(IF(V33="","",VLOOKUP(V33,LookupTableArrowValues!$F$3:$G$27,2,TRUE)),"NA")</f>
        <v>→↗</v>
      </c>
      <c r="I33" s="44" t="str">
        <f>IFERROR(IF(W33="","",VLOOKUP(W33,LookupTableArrowValues!$F$3:$G$27,2,TRUE)),"NA")</f>
        <v/>
      </c>
      <c r="J33" s="44" t="str">
        <f>IFERROR(IF(X33="","",VLOOKUP(X33,LookupTableArrowValues!$F$3:$G$27,2,TRUE)),"NA")</f>
        <v/>
      </c>
      <c r="K33" s="44" t="str">
        <f>IFERROR(IF(Y33="","",VLOOKUP(Y33,LookupTableArrowValues!$F$3:$G$27,2,TRUE)),"NA")</f>
        <v/>
      </c>
      <c r="L33" s="44" t="str">
        <f>IFERROR(IF(Z33="","",VLOOKUP(Z33,LookupTableArrowValues!$F$3:$G$27,2,TRUE)),"NA")</f>
        <v/>
      </c>
      <c r="M33" s="44" t="str">
        <f>IFERROR(IF(AA33="","",VLOOKUP(AA33,LookupTableArrowValues!$F$3:$G$27,2,TRUE)),"NA")</f>
        <v/>
      </c>
      <c r="Q33" s="34" t="s">
        <v>98</v>
      </c>
      <c r="R33" s="7">
        <v>-2</v>
      </c>
      <c r="S33" s="7">
        <v>-2</v>
      </c>
      <c r="T33" s="7">
        <v>1</v>
      </c>
      <c r="U33" s="7"/>
      <c r="V33" s="7">
        <v>0.5</v>
      </c>
      <c r="W33" s="7"/>
      <c r="X33" s="7"/>
      <c r="Y33" s="7"/>
      <c r="Z33" s="7"/>
      <c r="AA33" s="7"/>
    </row>
    <row r="34" spans="1:27" x14ac:dyDescent="0.3">
      <c r="C34" s="44" t="str">
        <f>Q34</f>
        <v>Sheep census</v>
      </c>
      <c r="D34" s="44" t="str">
        <f>IFERROR(IF(R34="","",VLOOKUP(R34,LookupTableArrowValues!$F$3:$G$27,2,TRUE)),"NA")</f>
        <v>↓</v>
      </c>
      <c r="E34" s="44" t="str">
        <f>IFERROR(IF(S34="","",VLOOKUP(S34,LookupTableArrowValues!$F$3:$G$27,2,TRUE)),"NA")</f>
        <v>↓</v>
      </c>
      <c r="F34" s="44" t="str">
        <f>IFERROR(IF(T34="","",VLOOKUP(T34,LookupTableArrowValues!$F$3:$G$27,2,TRUE)),"NA")</f>
        <v>↗</v>
      </c>
      <c r="G34" s="44" t="str">
        <f>IFERROR(IF(U34="","",VLOOKUP(U34,LookupTableArrowValues!$F$3:$G$27,2,TRUE)),"NA")</f>
        <v/>
      </c>
      <c r="H34" s="44" t="str">
        <f>IFERROR(IF(V34="","",VLOOKUP(V34,LookupTableArrowValues!$F$3:$G$27,2,TRUE)),"NA")</f>
        <v>↑</v>
      </c>
      <c r="I34" s="44" t="str">
        <f>IFERROR(IF(W34="","",VLOOKUP(W34,LookupTableArrowValues!$F$3:$G$27,2,TRUE)),"NA")</f>
        <v/>
      </c>
      <c r="J34" s="44" t="str">
        <f>IFERROR(IF(X34="","",VLOOKUP(X34,LookupTableArrowValues!$F$3:$G$27,2,TRUE)),"NA")</f>
        <v/>
      </c>
      <c r="K34" s="44" t="str">
        <f>IFERROR(IF(Y34="","",VLOOKUP(Y34,LookupTableArrowValues!$F$3:$G$27,2,TRUE)),"NA")</f>
        <v/>
      </c>
      <c r="L34" s="44" t="str">
        <f>IFERROR(IF(Z34="","",VLOOKUP(Z34,LookupTableArrowValues!$F$3:$G$27,2,TRUE)),"NA")</f>
        <v/>
      </c>
      <c r="M34" s="44" t="str">
        <f>IFERROR(IF(AA34="","",VLOOKUP(AA34,LookupTableArrowValues!$F$3:$G$27,2,TRUE)),"NA")</f>
        <v/>
      </c>
      <c r="Q34" s="34" t="s">
        <v>97</v>
      </c>
      <c r="R34" s="7">
        <v>-2</v>
      </c>
      <c r="S34" s="7">
        <v>-2</v>
      </c>
      <c r="T34" s="7">
        <v>1</v>
      </c>
      <c r="U34" s="7"/>
      <c r="V34" s="7">
        <v>2</v>
      </c>
      <c r="W34" s="7"/>
      <c r="X34" s="7"/>
      <c r="Y34" s="7"/>
      <c r="Z34" s="7"/>
      <c r="AA34" s="7"/>
    </row>
    <row r="35" spans="1:27" x14ac:dyDescent="0.3">
      <c r="B35" s="44" t="str">
        <f>Q35</f>
        <v>Resilience attributes</v>
      </c>
      <c r="C35" s="44"/>
      <c r="D35" s="44" t="str">
        <f>IFERROR(IF(R35="","",VLOOKUP(R35,LookupTableArrowValues!$F$3:$G$27,2,TRUE)),"NA")</f>
        <v>→↘</v>
      </c>
      <c r="E35" s="44" t="str">
        <f>IFERROR(IF(S35="","",VLOOKUP(S35,LookupTableArrowValues!$F$3:$G$27,2,TRUE)),"NA")</f>
        <v>↘↓</v>
      </c>
      <c r="F35" s="44" t="str">
        <f>IFERROR(IF(T35="","",VLOOKUP(T35,LookupTableArrowValues!$F$3:$G$27,2,TRUE)),"NA")</f>
        <v>→</v>
      </c>
      <c r="G35" s="44" t="str">
        <f>IFERROR(IF(U35="","",VLOOKUP(U35,LookupTableArrowValues!$F$3:$G$27,2,TRUE)),"NA")</f>
        <v/>
      </c>
      <c r="H35" s="44" t="str">
        <f>IFERROR(IF(V35="","",VLOOKUP(V35,LookupTableArrowValues!$F$3:$G$27,2,TRUE)),"NA")</f>
        <v>↗↑</v>
      </c>
      <c r="I35" s="44" t="str">
        <f>IFERROR(IF(W35="","",VLOOKUP(W35,LookupTableArrowValues!$F$3:$G$27,2,TRUE)),"NA")</f>
        <v/>
      </c>
      <c r="J35" s="44" t="str">
        <f>IFERROR(IF(X35="","",VLOOKUP(X35,LookupTableArrowValues!$F$3:$G$27,2,TRUE)),"NA")</f>
        <v/>
      </c>
      <c r="K35" s="44" t="str">
        <f>IFERROR(IF(Y35="","",VLOOKUP(Y35,LookupTableArrowValues!$F$3:$G$27,2,TRUE)),"NA")</f>
        <v/>
      </c>
      <c r="L35" s="44" t="str">
        <f>IFERROR(IF(Z35="","",VLOOKUP(Z35,LookupTableArrowValues!$F$3:$G$27,2,TRUE)),"NA")</f>
        <v/>
      </c>
      <c r="M35" s="44" t="str">
        <f>IFERROR(IF(AA35="","",VLOOKUP(AA35,LookupTableArrowValues!$F$3:$G$27,2,TRUE)),"NA")</f>
        <v/>
      </c>
      <c r="Q35" s="14" t="s">
        <v>26</v>
      </c>
      <c r="R35" s="7">
        <v>-0.66666666666666663</v>
      </c>
      <c r="S35" s="7">
        <v>-1.5</v>
      </c>
      <c r="T35" s="7">
        <v>8.3333333333333329E-2</v>
      </c>
      <c r="U35" s="7"/>
      <c r="V35" s="7">
        <v>1.3333333333333333</v>
      </c>
      <c r="W35" s="7"/>
      <c r="X35" s="7"/>
      <c r="Y35" s="7"/>
      <c r="Z35" s="7"/>
      <c r="AA35" s="7"/>
    </row>
    <row r="36" spans="1:27" x14ac:dyDescent="0.3">
      <c r="C36" s="44" t="str">
        <f t="shared" ref="C36:C41" si="2">Q36</f>
        <v>Production coupled with local and natural capital</v>
      </c>
      <c r="D36" s="44" t="str">
        <f>IFERROR(IF(R36="","",VLOOKUP(R36,LookupTableArrowValues!$F$3:$G$27,2,TRUE)),"NA")</f>
        <v>↘</v>
      </c>
      <c r="E36" s="44" t="str">
        <f>IFERROR(IF(S36="","",VLOOKUP(S36,LookupTableArrowValues!$F$3:$G$27,2,TRUE)),"NA")</f>
        <v>↘↓</v>
      </c>
      <c r="F36" s="44" t="str">
        <f>IFERROR(IF(T36="","",VLOOKUP(T36,LookupTableArrowValues!$F$3:$G$27,2,TRUE)),"NA")</f>
        <v>↘</v>
      </c>
      <c r="G36" s="44" t="str">
        <f>IFERROR(IF(U36="","",VLOOKUP(U36,LookupTableArrowValues!$F$3:$G$27,2,TRUE)),"NA")</f>
        <v/>
      </c>
      <c r="H36" s="44" t="str">
        <f>IFERROR(IF(V36="","",VLOOKUP(V36,LookupTableArrowValues!$F$3:$G$27,2,TRUE)),"NA")</f>
        <v>↑</v>
      </c>
      <c r="I36" s="44" t="str">
        <f>IFERROR(IF(W36="","",VLOOKUP(W36,LookupTableArrowValues!$F$3:$G$27,2,TRUE)),"NA")</f>
        <v/>
      </c>
      <c r="J36" s="44" t="str">
        <f>IFERROR(IF(X36="","",VLOOKUP(X36,LookupTableArrowValues!$F$3:$G$27,2,TRUE)),"NA")</f>
        <v/>
      </c>
      <c r="K36" s="44" t="str">
        <f>IFERROR(IF(Y36="","",VLOOKUP(Y36,LookupTableArrowValues!$F$3:$G$27,2,TRUE)),"NA")</f>
        <v/>
      </c>
      <c r="L36" s="44" t="str">
        <f>IFERROR(IF(Z36="","",VLOOKUP(Z36,LookupTableArrowValues!$F$3:$G$27,2,TRUE)),"NA")</f>
        <v/>
      </c>
      <c r="M36" s="44" t="str">
        <f>IFERROR(IF(AA36="","",VLOOKUP(AA36,LookupTableArrowValues!$F$3:$G$27,2,TRUE)),"NA")</f>
        <v/>
      </c>
      <c r="Q36" s="34" t="s">
        <v>14</v>
      </c>
      <c r="R36" s="7">
        <v>-1</v>
      </c>
      <c r="S36" s="7">
        <v>-1.5</v>
      </c>
      <c r="T36" s="7">
        <v>-1</v>
      </c>
      <c r="U36" s="7"/>
      <c r="V36" s="7">
        <v>2</v>
      </c>
      <c r="W36" s="7"/>
      <c r="X36" s="7"/>
      <c r="Y36" s="7"/>
      <c r="Z36" s="7"/>
      <c r="AA36" s="7"/>
    </row>
    <row r="37" spans="1:27" x14ac:dyDescent="0.3">
      <c r="C37" s="44" t="str">
        <f t="shared" si="2"/>
        <v>Socially self-organised</v>
      </c>
      <c r="D37" s="44" t="str">
        <f>IFERROR(IF(R37="","",VLOOKUP(R37,LookupTableArrowValues!$F$3:$G$27,2,TRUE)),"NA")</f>
        <v>→</v>
      </c>
      <c r="E37" s="44" t="str">
        <f>IFERROR(IF(S37="","",VLOOKUP(S37,LookupTableArrowValues!$F$3:$G$27,2,TRUE)),"NA")</f>
        <v>↘↓</v>
      </c>
      <c r="F37" s="44" t="str">
        <f>IFERROR(IF(T37="","",VLOOKUP(T37,LookupTableArrowValues!$F$3:$G$27,2,TRUE)),"NA")</f>
        <v>→</v>
      </c>
      <c r="G37" s="44" t="str">
        <f>IFERROR(IF(U37="","",VLOOKUP(U37,LookupTableArrowValues!$F$3:$G$27,2,TRUE)),"NA")</f>
        <v/>
      </c>
      <c r="H37" s="44" t="str">
        <f>IFERROR(IF(V37="","",VLOOKUP(V37,LookupTableArrowValues!$F$3:$G$27,2,TRUE)),"NA")</f>
        <v>↑</v>
      </c>
      <c r="I37" s="44" t="str">
        <f>IFERROR(IF(W37="","",VLOOKUP(W37,LookupTableArrowValues!$F$3:$G$27,2,TRUE)),"NA")</f>
        <v/>
      </c>
      <c r="J37" s="44" t="str">
        <f>IFERROR(IF(X37="","",VLOOKUP(X37,LookupTableArrowValues!$F$3:$G$27,2,TRUE)),"NA")</f>
        <v/>
      </c>
      <c r="K37" s="44" t="str">
        <f>IFERROR(IF(Y37="","",VLOOKUP(Y37,LookupTableArrowValues!$F$3:$G$27,2,TRUE)),"NA")</f>
        <v/>
      </c>
      <c r="L37" s="44" t="str">
        <f>IFERROR(IF(Z37="","",VLOOKUP(Z37,LookupTableArrowValues!$F$3:$G$27,2,TRUE)),"NA")</f>
        <v/>
      </c>
      <c r="M37" s="44" t="str">
        <f>IFERROR(IF(AA37="","",VLOOKUP(AA37,LookupTableArrowValues!$F$3:$G$27,2,TRUE)),"NA")</f>
        <v/>
      </c>
      <c r="Q37" s="34" t="s">
        <v>46</v>
      </c>
      <c r="R37" s="7">
        <v>0</v>
      </c>
      <c r="S37" s="7">
        <v>-1.5</v>
      </c>
      <c r="T37" s="7">
        <v>0</v>
      </c>
      <c r="U37" s="7"/>
      <c r="V37" s="7">
        <v>2</v>
      </c>
      <c r="W37" s="7"/>
      <c r="X37" s="7"/>
      <c r="Y37" s="7"/>
      <c r="Z37" s="7"/>
      <c r="AA37" s="7"/>
    </row>
    <row r="38" spans="1:27" x14ac:dyDescent="0.3">
      <c r="C38" s="44" t="str">
        <f t="shared" si="2"/>
        <v>Infrastructure for innovation</v>
      </c>
      <c r="D38" s="44" t="str">
        <f>IFERROR(IF(R38="","",VLOOKUP(R38,LookupTableArrowValues!$F$3:$G$27,2,TRUE)),"NA")</f>
        <v>↘</v>
      </c>
      <c r="E38" s="44" t="str">
        <f>IFERROR(IF(S38="","",VLOOKUP(S38,LookupTableArrowValues!$F$3:$G$27,2,TRUE)),"NA")</f>
        <v>↘↓</v>
      </c>
      <c r="F38" s="44" t="str">
        <f>IFERROR(IF(T38="","",VLOOKUP(T38,LookupTableArrowValues!$F$3:$G$27,2,TRUE)),"NA")</f>
        <v>↗</v>
      </c>
      <c r="G38" s="44" t="str">
        <f>IFERROR(IF(U38="","",VLOOKUP(U38,LookupTableArrowValues!$F$3:$G$27,2,TRUE)),"NA")</f>
        <v/>
      </c>
      <c r="H38" s="44" t="str">
        <f>IFERROR(IF(V38="","",VLOOKUP(V38,LookupTableArrowValues!$F$3:$G$27,2,TRUE)),"NA")</f>
        <v>↗</v>
      </c>
      <c r="I38" s="44" t="str">
        <f>IFERROR(IF(W38="","",VLOOKUP(W38,LookupTableArrowValues!$F$3:$G$27,2,TRUE)),"NA")</f>
        <v/>
      </c>
      <c r="J38" s="44" t="str">
        <f>IFERROR(IF(X38="","",VLOOKUP(X38,LookupTableArrowValues!$F$3:$G$27,2,TRUE)),"NA")</f>
        <v/>
      </c>
      <c r="K38" s="44" t="str">
        <f>IFERROR(IF(Y38="","",VLOOKUP(Y38,LookupTableArrowValues!$F$3:$G$27,2,TRUE)),"NA")</f>
        <v/>
      </c>
      <c r="L38" s="44" t="str">
        <f>IFERROR(IF(Z38="","",VLOOKUP(Z38,LookupTableArrowValues!$F$3:$G$27,2,TRUE)),"NA")</f>
        <v/>
      </c>
      <c r="M38" s="44" t="str">
        <f>IFERROR(IF(AA38="","",VLOOKUP(AA38,LookupTableArrowValues!$F$3:$G$27,2,TRUE)),"NA")</f>
        <v/>
      </c>
      <c r="Q38" s="34" t="s">
        <v>43</v>
      </c>
      <c r="R38" s="7">
        <v>-1</v>
      </c>
      <c r="S38" s="7">
        <v>-1.5</v>
      </c>
      <c r="T38" s="7">
        <v>1</v>
      </c>
      <c r="U38" s="7"/>
      <c r="V38" s="7">
        <v>1</v>
      </c>
      <c r="W38" s="7"/>
      <c r="X38" s="7"/>
      <c r="Y38" s="7"/>
      <c r="Z38" s="7"/>
      <c r="AA38" s="7"/>
    </row>
    <row r="39" spans="1:27" x14ac:dyDescent="0.3">
      <c r="C39" s="44" t="str">
        <f t="shared" si="2"/>
        <v>Support rural life</v>
      </c>
      <c r="D39" s="44" t="str">
        <f>IFERROR(IF(R39="","",VLOOKUP(R39,LookupTableArrowValues!$F$3:$G$27,2,TRUE)),"NA")</f>
        <v>↘</v>
      </c>
      <c r="E39" s="44" t="str">
        <f>IFERROR(IF(S39="","",VLOOKUP(S39,LookupTableArrowValues!$F$3:$G$27,2,TRUE)),"NA")</f>
        <v>↘↓</v>
      </c>
      <c r="F39" s="44" t="str">
        <f>IFERROR(IF(T39="","",VLOOKUP(T39,LookupTableArrowValues!$F$3:$G$27,2,TRUE)),"NA")</f>
        <v>→↗</v>
      </c>
      <c r="G39" s="44" t="str">
        <f>IFERROR(IF(U39="","",VLOOKUP(U39,LookupTableArrowValues!$F$3:$G$27,2,TRUE)),"NA")</f>
        <v/>
      </c>
      <c r="H39" s="44" t="str">
        <f>IFERROR(IF(V39="","",VLOOKUP(V39,LookupTableArrowValues!$F$3:$G$27,2,TRUE)),"NA")</f>
        <v>↗</v>
      </c>
      <c r="I39" s="44" t="str">
        <f>IFERROR(IF(W39="","",VLOOKUP(W39,LookupTableArrowValues!$F$3:$G$27,2,TRUE)),"NA")</f>
        <v/>
      </c>
      <c r="J39" s="44" t="str">
        <f>IFERROR(IF(X39="","",VLOOKUP(X39,LookupTableArrowValues!$F$3:$G$27,2,TRUE)),"NA")</f>
        <v/>
      </c>
      <c r="K39" s="44" t="str">
        <f>IFERROR(IF(Y39="","",VLOOKUP(Y39,LookupTableArrowValues!$F$3:$G$27,2,TRUE)),"NA")</f>
        <v/>
      </c>
      <c r="L39" s="44" t="str">
        <f>IFERROR(IF(Z39="","",VLOOKUP(Z39,LookupTableArrowValues!$F$3:$G$27,2,TRUE)),"NA")</f>
        <v/>
      </c>
      <c r="M39" s="44" t="str">
        <f>IFERROR(IF(AA39="","",VLOOKUP(AA39,LookupTableArrowValues!$F$3:$G$27,2,TRUE)),"NA")</f>
        <v/>
      </c>
      <c r="Q39" s="34" t="s">
        <v>62</v>
      </c>
      <c r="R39" s="7">
        <v>-1</v>
      </c>
      <c r="S39" s="7">
        <v>-1.5</v>
      </c>
      <c r="T39" s="7">
        <v>0.5</v>
      </c>
      <c r="U39" s="7"/>
      <c r="V39" s="7">
        <v>1</v>
      </c>
      <c r="W39" s="7"/>
      <c r="X39" s="7"/>
      <c r="Y39" s="7"/>
      <c r="Z39" s="7"/>
      <c r="AA39" s="7"/>
    </row>
    <row r="40" spans="1:27" x14ac:dyDescent="0.3">
      <c r="C40" s="44" t="str">
        <f t="shared" si="2"/>
        <v>Diverse policies</v>
      </c>
      <c r="D40" s="44" t="str">
        <f>IFERROR(IF(R40="","",VLOOKUP(R40,LookupTableArrowValues!$F$3:$G$27,2,TRUE)),"NA")</f>
        <v>→</v>
      </c>
      <c r="E40" s="44" t="str">
        <f>IFERROR(IF(S40="","",VLOOKUP(S40,LookupTableArrowValues!$F$3:$G$27,2,TRUE)),"NA")</f>
        <v>↘↓</v>
      </c>
      <c r="F40" s="44" t="str">
        <f>IFERROR(IF(T40="","",VLOOKUP(T40,LookupTableArrowValues!$F$3:$G$27,2,TRUE)),"NA")</f>
        <v>↘</v>
      </c>
      <c r="G40" s="44" t="str">
        <f>IFERROR(IF(U40="","",VLOOKUP(U40,LookupTableArrowValues!$F$3:$G$27,2,TRUE)),"NA")</f>
        <v/>
      </c>
      <c r="H40" s="44" t="str">
        <f>IFERROR(IF(V40="","",VLOOKUP(V40,LookupTableArrowValues!$F$3:$G$27,2,TRUE)),"NA")</f>
        <v>↗</v>
      </c>
      <c r="I40" s="44" t="str">
        <f>IFERROR(IF(W40="","",VLOOKUP(W40,LookupTableArrowValues!$F$3:$G$27,2,TRUE)),"NA")</f>
        <v/>
      </c>
      <c r="J40" s="44" t="str">
        <f>IFERROR(IF(X40="","",VLOOKUP(X40,LookupTableArrowValues!$F$3:$G$27,2,TRUE)),"NA")</f>
        <v/>
      </c>
      <c r="K40" s="44" t="str">
        <f>IFERROR(IF(Y40="","",VLOOKUP(Y40,LookupTableArrowValues!$F$3:$G$27,2,TRUE)),"NA")</f>
        <v/>
      </c>
      <c r="L40" s="44" t="str">
        <f>IFERROR(IF(Z40="","",VLOOKUP(Z40,LookupTableArrowValues!$F$3:$G$27,2,TRUE)),"NA")</f>
        <v/>
      </c>
      <c r="M40" s="44" t="str">
        <f>IFERROR(IF(AA40="","",VLOOKUP(AA40,LookupTableArrowValues!$F$3:$G$27,2,TRUE)),"NA")</f>
        <v/>
      </c>
      <c r="Q40" s="34" t="s">
        <v>63</v>
      </c>
      <c r="R40" s="7">
        <v>0</v>
      </c>
      <c r="S40" s="7">
        <v>-1.5</v>
      </c>
      <c r="T40" s="7">
        <v>-1</v>
      </c>
      <c r="U40" s="7"/>
      <c r="V40" s="7">
        <v>1</v>
      </c>
      <c r="W40" s="7"/>
      <c r="X40" s="7"/>
      <c r="Y40" s="7"/>
      <c r="Z40" s="7"/>
      <c r="AA40" s="7"/>
    </row>
    <row r="41" spans="1:27" x14ac:dyDescent="0.3">
      <c r="C41" s="44" t="str">
        <f t="shared" si="2"/>
        <v>Reasonable profitable</v>
      </c>
      <c r="D41" s="44" t="str">
        <f>IFERROR(IF(R41="","",VLOOKUP(R41,LookupTableArrowValues!$F$3:$G$27,2,TRUE)),"NA")</f>
        <v>↘</v>
      </c>
      <c r="E41" s="44" t="str">
        <f>IFERROR(IF(S41="","",VLOOKUP(S41,LookupTableArrowValues!$F$3:$G$27,2,TRUE)),"NA")</f>
        <v>↘↓</v>
      </c>
      <c r="F41" s="44" t="str">
        <f>IFERROR(IF(T41="","",VLOOKUP(T41,LookupTableArrowValues!$F$3:$G$27,2,TRUE)),"NA")</f>
        <v>↗</v>
      </c>
      <c r="G41" s="44" t="str">
        <f>IFERROR(IF(U41="","",VLOOKUP(U41,LookupTableArrowValues!$F$3:$G$27,2,TRUE)),"NA")</f>
        <v/>
      </c>
      <c r="H41" s="44" t="str">
        <f>IFERROR(IF(V41="","",VLOOKUP(V41,LookupTableArrowValues!$F$3:$G$27,2,TRUE)),"NA")</f>
        <v>↗</v>
      </c>
      <c r="I41" s="44" t="str">
        <f>IFERROR(IF(W41="","",VLOOKUP(W41,LookupTableArrowValues!$F$3:$G$27,2,TRUE)),"NA")</f>
        <v/>
      </c>
      <c r="J41" s="44" t="str">
        <f>IFERROR(IF(X41="","",VLOOKUP(X41,LookupTableArrowValues!$F$3:$G$27,2,TRUE)),"NA")</f>
        <v/>
      </c>
      <c r="K41" s="44" t="str">
        <f>IFERROR(IF(Y41="","",VLOOKUP(Y41,LookupTableArrowValues!$F$3:$G$27,2,TRUE)),"NA")</f>
        <v/>
      </c>
      <c r="L41" s="44" t="str">
        <f>IFERROR(IF(Z41="","",VLOOKUP(Z41,LookupTableArrowValues!$F$3:$G$27,2,TRUE)),"NA")</f>
        <v/>
      </c>
      <c r="M41" s="44" t="str">
        <f>IFERROR(IF(AA41="","",VLOOKUP(AA41,LookupTableArrowValues!$F$3:$G$27,2,TRUE)),"NA")</f>
        <v/>
      </c>
      <c r="Q41" s="34" t="s">
        <v>159</v>
      </c>
      <c r="R41" s="7">
        <v>-1</v>
      </c>
      <c r="S41" s="7">
        <v>-1.5</v>
      </c>
      <c r="T41" s="7">
        <v>1</v>
      </c>
      <c r="U41" s="7"/>
      <c r="V41" s="7">
        <v>1</v>
      </c>
      <c r="W41" s="7"/>
      <c r="X41" s="7"/>
      <c r="Y41" s="7"/>
      <c r="Z41" s="7"/>
      <c r="AA41" s="7"/>
    </row>
    <row r="42" spans="1:27" x14ac:dyDescent="0.3">
      <c r="A42" s="44" t="str">
        <f>Q42</f>
        <v>IT-Hazelnut</v>
      </c>
      <c r="C42" s="44"/>
      <c r="D42" s="44" t="str">
        <f>IFERROR(IF(R42="","",VLOOKUP(R42,LookupTableArrowValues!$F$3:$G$27,2,TRUE)),"NA")</f>
        <v>→↗</v>
      </c>
      <c r="E42" s="44" t="str">
        <f>IFERROR(IF(S42="","",VLOOKUP(S42,LookupTableArrowValues!$F$3:$G$27,2,TRUE)),"NA")</f>
        <v>→↘</v>
      </c>
      <c r="F42" s="44" t="str">
        <f>IFERROR(IF(T42="","",VLOOKUP(T42,LookupTableArrowValues!$F$3:$G$27,2,TRUE)),"NA")</f>
        <v/>
      </c>
      <c r="G42" s="44" t="str">
        <f>IFERROR(IF(U42="","",VLOOKUP(U42,LookupTableArrowValues!$F$3:$G$27,2,TRUE)),"NA")</f>
        <v/>
      </c>
      <c r="H42" s="44" t="str">
        <f>IFERROR(IF(V42="","",VLOOKUP(V42,LookupTableArrowValues!$F$3:$G$27,2,TRUE)),"NA")</f>
        <v>↗</v>
      </c>
      <c r="I42" s="44" t="str">
        <f>IFERROR(IF(W42="","",VLOOKUP(W42,LookupTableArrowValues!$F$3:$G$27,2,TRUE)),"NA")</f>
        <v>↗</v>
      </c>
      <c r="J42" s="44" t="str">
        <f>IFERROR(IF(X42="","",VLOOKUP(X42,LookupTableArrowValues!$F$3:$G$27,2,TRUE)),"NA")</f>
        <v/>
      </c>
      <c r="K42" s="44" t="str">
        <f>IFERROR(IF(Y42="","",VLOOKUP(Y42,LookupTableArrowValues!$F$3:$G$27,2,TRUE)),"NA")</f>
        <v>↗</v>
      </c>
      <c r="L42" s="44" t="str">
        <f>IFERROR(IF(Z42="","",VLOOKUP(Z42,LookupTableArrowValues!$F$3:$G$27,2,TRUE)),"NA")</f>
        <v/>
      </c>
      <c r="M42" s="44" t="str">
        <f>IFERROR(IF(AA42="","",VLOOKUP(AA42,LookupTableArrowValues!$F$3:$G$27,2,TRUE)),"NA")</f>
        <v>↗</v>
      </c>
      <c r="Q42" s="11" t="s">
        <v>55</v>
      </c>
      <c r="R42" s="7">
        <v>0.66666666666666663</v>
      </c>
      <c r="S42" s="7">
        <v>-0.3888888888888889</v>
      </c>
      <c r="T42" s="7"/>
      <c r="U42" s="7"/>
      <c r="V42" s="7">
        <v>1.2222222222222223</v>
      </c>
      <c r="W42" s="7">
        <v>0.88888888888888884</v>
      </c>
      <c r="X42" s="7"/>
      <c r="Y42" s="7">
        <v>0.77777777777777779</v>
      </c>
      <c r="Z42" s="7"/>
      <c r="AA42" s="7">
        <v>1.2222222222222223</v>
      </c>
    </row>
    <row r="43" spans="1:27" x14ac:dyDescent="0.3">
      <c r="B43" s="44" t="str">
        <f>Q43</f>
        <v>Indicator</v>
      </c>
      <c r="C43" s="44"/>
      <c r="D43" s="44" t="str">
        <f>IFERROR(IF(R43="","",VLOOKUP(R43,LookupTableArrowValues!$F$3:$G$27,2,TRUE)),"NA")</f>
        <v>↗</v>
      </c>
      <c r="E43" s="44" t="str">
        <f>IFERROR(IF(S43="","",VLOOKUP(S43,LookupTableArrowValues!$F$3:$G$27,2,TRUE)),"NA")</f>
        <v>→↘</v>
      </c>
      <c r="F43" s="44" t="str">
        <f>IFERROR(IF(T43="","",VLOOKUP(T43,LookupTableArrowValues!$F$3:$G$27,2,TRUE)),"NA")</f>
        <v/>
      </c>
      <c r="G43" s="44" t="str">
        <f>IFERROR(IF(U43="","",VLOOKUP(U43,LookupTableArrowValues!$F$3:$G$27,2,TRUE)),"NA")</f>
        <v/>
      </c>
      <c r="H43" s="44" t="str">
        <f>IFERROR(IF(V43="","",VLOOKUP(V43,LookupTableArrowValues!$F$3:$G$27,2,TRUE)),"NA")</f>
        <v>↗</v>
      </c>
      <c r="I43" s="44" t="str">
        <f>IFERROR(IF(W43="","",VLOOKUP(W43,LookupTableArrowValues!$F$3:$G$27,2,TRUE)),"NA")</f>
        <v>↗</v>
      </c>
      <c r="J43" s="44" t="str">
        <f>IFERROR(IF(X43="","",VLOOKUP(X43,LookupTableArrowValues!$F$3:$G$27,2,TRUE)),"NA")</f>
        <v/>
      </c>
      <c r="K43" s="44" t="str">
        <f>IFERROR(IF(Y43="","",VLOOKUP(Y43,LookupTableArrowValues!$F$3:$G$27,2,TRUE)),"NA")</f>
        <v>→↗</v>
      </c>
      <c r="L43" s="44" t="str">
        <f>IFERROR(IF(Z43="","",VLOOKUP(Z43,LookupTableArrowValues!$F$3:$G$27,2,TRUE)),"NA")</f>
        <v/>
      </c>
      <c r="M43" s="44" t="str">
        <f>IFERROR(IF(AA43="","",VLOOKUP(AA43,LookupTableArrowValues!$F$3:$G$27,2,TRUE)),"NA")</f>
        <v>↗</v>
      </c>
      <c r="Q43" s="14" t="s">
        <v>19</v>
      </c>
      <c r="R43" s="7">
        <v>0.75</v>
      </c>
      <c r="S43" s="7">
        <v>-0.5</v>
      </c>
      <c r="T43" s="7"/>
      <c r="U43" s="7"/>
      <c r="V43" s="7">
        <v>1</v>
      </c>
      <c r="W43" s="7">
        <v>0.75</v>
      </c>
      <c r="X43" s="7"/>
      <c r="Y43" s="7">
        <v>0.5</v>
      </c>
      <c r="Z43" s="7"/>
      <c r="AA43" s="7">
        <v>0.75</v>
      </c>
    </row>
    <row r="44" spans="1:27" x14ac:dyDescent="0.3">
      <c r="C44" s="44" t="str">
        <f t="shared" ref="C44:C53" si="3">Q44</f>
        <v>Gross margin</v>
      </c>
      <c r="D44" s="44" t="str">
        <f>IFERROR(IF(R44="","",VLOOKUP(R44,LookupTableArrowValues!$F$3:$G$27,2,TRUE)),"NA")</f>
        <v>→</v>
      </c>
      <c r="E44" s="44" t="str">
        <f>IFERROR(IF(S44="","",VLOOKUP(S44,LookupTableArrowValues!$F$3:$G$27,2,TRUE)),"NA")</f>
        <v>↘</v>
      </c>
      <c r="F44" s="44" t="str">
        <f>IFERROR(IF(T44="","",VLOOKUP(T44,LookupTableArrowValues!$F$3:$G$27,2,TRUE)),"NA")</f>
        <v/>
      </c>
      <c r="G44" s="44" t="str">
        <f>IFERROR(IF(U44="","",VLOOKUP(U44,LookupTableArrowValues!$F$3:$G$27,2,TRUE)),"NA")</f>
        <v/>
      </c>
      <c r="H44" s="44" t="str">
        <f>IFERROR(IF(V44="","",VLOOKUP(V44,LookupTableArrowValues!$F$3:$G$27,2,TRUE)),"NA")</f>
        <v>↗</v>
      </c>
      <c r="I44" s="44" t="str">
        <f>IFERROR(IF(W44="","",VLOOKUP(W44,LookupTableArrowValues!$F$3:$G$27,2,TRUE)),"NA")</f>
        <v>↗</v>
      </c>
      <c r="J44" s="44" t="str">
        <f>IFERROR(IF(X44="","",VLOOKUP(X44,LookupTableArrowValues!$F$3:$G$27,2,TRUE)),"NA")</f>
        <v/>
      </c>
      <c r="K44" s="44" t="str">
        <f>IFERROR(IF(Y44="","",VLOOKUP(Y44,LookupTableArrowValues!$F$3:$G$27,2,TRUE)),"NA")</f>
        <v>↗</v>
      </c>
      <c r="L44" s="44" t="str">
        <f>IFERROR(IF(Z44="","",VLOOKUP(Z44,LookupTableArrowValues!$F$3:$G$27,2,TRUE)),"NA")</f>
        <v/>
      </c>
      <c r="M44" s="44" t="str">
        <f>IFERROR(IF(AA44="","",VLOOKUP(AA44,LookupTableArrowValues!$F$3:$G$27,2,TRUE)),"NA")</f>
        <v>→</v>
      </c>
      <c r="Q44" s="34" t="s">
        <v>96</v>
      </c>
      <c r="R44" s="7">
        <v>0</v>
      </c>
      <c r="S44" s="7">
        <v>-1</v>
      </c>
      <c r="T44" s="7"/>
      <c r="U44" s="7"/>
      <c r="V44" s="7">
        <v>1</v>
      </c>
      <c r="W44" s="7">
        <v>1</v>
      </c>
      <c r="X44" s="7"/>
      <c r="Y44" s="7">
        <v>1</v>
      </c>
      <c r="Z44" s="7"/>
      <c r="AA44" s="7">
        <v>0</v>
      </c>
    </row>
    <row r="45" spans="1:27" x14ac:dyDescent="0.3">
      <c r="C45" s="44" t="str">
        <f t="shared" si="3"/>
        <v>Gross Saleable Production</v>
      </c>
      <c r="D45" s="44" t="str">
        <f>IFERROR(IF(R45="","",VLOOKUP(R45,LookupTableArrowValues!$F$3:$G$27,2,TRUE)),"NA")</f>
        <v>↗</v>
      </c>
      <c r="E45" s="44" t="str">
        <f>IFERROR(IF(S45="","",VLOOKUP(S45,LookupTableArrowValues!$F$3:$G$27,2,TRUE)),"NA")</f>
        <v>↘</v>
      </c>
      <c r="F45" s="44" t="str">
        <f>IFERROR(IF(T45="","",VLOOKUP(T45,LookupTableArrowValues!$F$3:$G$27,2,TRUE)),"NA")</f>
        <v/>
      </c>
      <c r="G45" s="44" t="str">
        <f>IFERROR(IF(U45="","",VLOOKUP(U45,LookupTableArrowValues!$F$3:$G$27,2,TRUE)),"NA")</f>
        <v/>
      </c>
      <c r="H45" s="44" t="str">
        <f>IFERROR(IF(V45="","",VLOOKUP(V45,LookupTableArrowValues!$F$3:$G$27,2,TRUE)),"NA")</f>
        <v>↗</v>
      </c>
      <c r="I45" s="44" t="str">
        <f>IFERROR(IF(W45="","",VLOOKUP(W45,LookupTableArrowValues!$F$3:$G$27,2,TRUE)),"NA")</f>
        <v>↗</v>
      </c>
      <c r="J45" s="44" t="str">
        <f>IFERROR(IF(X45="","",VLOOKUP(X45,LookupTableArrowValues!$F$3:$G$27,2,TRUE)),"NA")</f>
        <v/>
      </c>
      <c r="K45" s="44" t="str">
        <f>IFERROR(IF(Y45="","",VLOOKUP(Y45,LookupTableArrowValues!$F$3:$G$27,2,TRUE)),"NA")</f>
        <v>↗</v>
      </c>
      <c r="L45" s="44" t="str">
        <f>IFERROR(IF(Z45="","",VLOOKUP(Z45,LookupTableArrowValues!$F$3:$G$27,2,TRUE)),"NA")</f>
        <v/>
      </c>
      <c r="M45" s="44" t="str">
        <f>IFERROR(IF(AA45="","",VLOOKUP(AA45,LookupTableArrowValues!$F$3:$G$27,2,TRUE)),"NA")</f>
        <v>→</v>
      </c>
      <c r="Q45" s="34" t="s">
        <v>72</v>
      </c>
      <c r="R45" s="7">
        <v>1</v>
      </c>
      <c r="S45" s="7">
        <v>-1</v>
      </c>
      <c r="T45" s="7"/>
      <c r="U45" s="7"/>
      <c r="V45" s="7">
        <v>1</v>
      </c>
      <c r="W45" s="7">
        <v>1</v>
      </c>
      <c r="X45" s="7"/>
      <c r="Y45" s="7">
        <v>1</v>
      </c>
      <c r="Z45" s="7"/>
      <c r="AA45" s="7">
        <v>0</v>
      </c>
    </row>
    <row r="46" spans="1:27" x14ac:dyDescent="0.3">
      <c r="C46" s="44" t="str">
        <f t="shared" si="3"/>
        <v>Organic farming (Ha)</v>
      </c>
      <c r="D46" s="44" t="str">
        <f>IFERROR(IF(R46="","",VLOOKUP(R46,LookupTableArrowValues!$F$3:$G$27,2,TRUE)),"NA")</f>
        <v>↗</v>
      </c>
      <c r="E46" s="44" t="str">
        <f>IFERROR(IF(S46="","",VLOOKUP(S46,LookupTableArrowValues!$F$3:$G$27,2,TRUE)),"NA")</f>
        <v>→</v>
      </c>
      <c r="F46" s="44" t="str">
        <f>IFERROR(IF(T46="","",VLOOKUP(T46,LookupTableArrowValues!$F$3:$G$27,2,TRUE)),"NA")</f>
        <v/>
      </c>
      <c r="G46" s="44" t="str">
        <f>IFERROR(IF(U46="","",VLOOKUP(U46,LookupTableArrowValues!$F$3:$G$27,2,TRUE)),"NA")</f>
        <v/>
      </c>
      <c r="H46" s="44" t="str">
        <f>IFERROR(IF(V46="","",VLOOKUP(V46,LookupTableArrowValues!$F$3:$G$27,2,TRUE)),"NA")</f>
        <v>↗</v>
      </c>
      <c r="I46" s="44" t="str">
        <f>IFERROR(IF(W46="","",VLOOKUP(W46,LookupTableArrowValues!$F$3:$G$27,2,TRUE)),"NA")</f>
        <v>→</v>
      </c>
      <c r="J46" s="44" t="str">
        <f>IFERROR(IF(X46="","",VLOOKUP(X46,LookupTableArrowValues!$F$3:$G$27,2,TRUE)),"NA")</f>
        <v/>
      </c>
      <c r="K46" s="44" t="str">
        <f>IFERROR(IF(Y46="","",VLOOKUP(Y46,LookupTableArrowValues!$F$3:$G$27,2,TRUE)),"NA")</f>
        <v>↘</v>
      </c>
      <c r="L46" s="44" t="str">
        <f>IFERROR(IF(Z46="","",VLOOKUP(Z46,LookupTableArrowValues!$F$3:$G$27,2,TRUE)),"NA")</f>
        <v/>
      </c>
      <c r="M46" s="44" t="str">
        <f>IFERROR(IF(AA46="","",VLOOKUP(AA46,LookupTableArrowValues!$F$3:$G$27,2,TRUE)),"NA")</f>
        <v>↑</v>
      </c>
      <c r="Q46" s="34" t="s">
        <v>56</v>
      </c>
      <c r="R46" s="7">
        <v>1</v>
      </c>
      <c r="S46" s="7">
        <v>0</v>
      </c>
      <c r="T46" s="7"/>
      <c r="U46" s="7"/>
      <c r="V46" s="7">
        <v>1</v>
      </c>
      <c r="W46" s="7">
        <v>0</v>
      </c>
      <c r="X46" s="7"/>
      <c r="Y46" s="7">
        <v>-1</v>
      </c>
      <c r="Z46" s="7"/>
      <c r="AA46" s="7">
        <v>2</v>
      </c>
    </row>
    <row r="47" spans="1:27" x14ac:dyDescent="0.3">
      <c r="C47" s="44" t="str">
        <f t="shared" si="3"/>
        <v>Retention of young people</v>
      </c>
      <c r="D47" s="44" t="str">
        <f>IFERROR(IF(R47="","",VLOOKUP(R47,LookupTableArrowValues!$F$3:$G$27,2,TRUE)),"NA")</f>
        <v>↗</v>
      </c>
      <c r="E47" s="44" t="str">
        <f>IFERROR(IF(S47="","",VLOOKUP(S47,LookupTableArrowValues!$F$3:$G$27,2,TRUE)),"NA")</f>
        <v>→</v>
      </c>
      <c r="F47" s="44" t="str">
        <f>IFERROR(IF(T47="","",VLOOKUP(T47,LookupTableArrowValues!$F$3:$G$27,2,TRUE)),"NA")</f>
        <v/>
      </c>
      <c r="G47" s="44" t="str">
        <f>IFERROR(IF(U47="","",VLOOKUP(U47,LookupTableArrowValues!$F$3:$G$27,2,TRUE)),"NA")</f>
        <v/>
      </c>
      <c r="H47" s="44" t="str">
        <f>IFERROR(IF(V47="","",VLOOKUP(V47,LookupTableArrowValues!$F$3:$G$27,2,TRUE)),"NA")</f>
        <v>↗</v>
      </c>
      <c r="I47" s="44" t="str">
        <f>IFERROR(IF(W47="","",VLOOKUP(W47,LookupTableArrowValues!$F$3:$G$27,2,TRUE)),"NA")</f>
        <v>↗</v>
      </c>
      <c r="J47" s="44" t="str">
        <f>IFERROR(IF(X47="","",VLOOKUP(X47,LookupTableArrowValues!$F$3:$G$27,2,TRUE)),"NA")</f>
        <v/>
      </c>
      <c r="K47" s="44" t="str">
        <f>IFERROR(IF(Y47="","",VLOOKUP(Y47,LookupTableArrowValues!$F$3:$G$27,2,TRUE)),"NA")</f>
        <v>↗</v>
      </c>
      <c r="L47" s="44" t="str">
        <f>IFERROR(IF(Z47="","",VLOOKUP(Z47,LookupTableArrowValues!$F$3:$G$27,2,TRUE)),"NA")</f>
        <v/>
      </c>
      <c r="M47" s="44" t="str">
        <f>IFERROR(IF(AA47="","",VLOOKUP(AA47,LookupTableArrowValues!$F$3:$G$27,2,TRUE)),"NA")</f>
        <v>↗</v>
      </c>
      <c r="Q47" s="34" t="s">
        <v>57</v>
      </c>
      <c r="R47" s="7">
        <v>1</v>
      </c>
      <c r="S47" s="7">
        <v>0</v>
      </c>
      <c r="T47" s="7"/>
      <c r="U47" s="7"/>
      <c r="V47" s="7">
        <v>1</v>
      </c>
      <c r="W47" s="7">
        <v>1</v>
      </c>
      <c r="X47" s="7"/>
      <c r="Y47" s="7">
        <v>1</v>
      </c>
      <c r="Z47" s="7"/>
      <c r="AA47" s="7">
        <v>1</v>
      </c>
    </row>
    <row r="48" spans="1:27" x14ac:dyDescent="0.3">
      <c r="B48" s="44" t="str">
        <f>Q48</f>
        <v>Resilience attributes</v>
      </c>
      <c r="C48" s="44" t="str">
        <f t="shared" si="3"/>
        <v>Resilience attributes</v>
      </c>
      <c r="D48" s="44" t="str">
        <f>IFERROR(IF(R48="","",VLOOKUP(R48,LookupTableArrowValues!$F$3:$G$27,2,TRUE)),"NA")</f>
        <v>→↗</v>
      </c>
      <c r="E48" s="44" t="str">
        <f>IFERROR(IF(S48="","",VLOOKUP(S48,LookupTableArrowValues!$F$3:$G$27,2,TRUE)),"NA")</f>
        <v>→↘</v>
      </c>
      <c r="F48" s="44" t="str">
        <f>IFERROR(IF(T48="","",VLOOKUP(T48,LookupTableArrowValues!$F$3:$G$27,2,TRUE)),"NA")</f>
        <v/>
      </c>
      <c r="G48" s="44" t="str">
        <f>IFERROR(IF(U48="","",VLOOKUP(U48,LookupTableArrowValues!$F$3:$G$27,2,TRUE)),"NA")</f>
        <v/>
      </c>
      <c r="H48" s="44" t="str">
        <f>IFERROR(IF(V48="","",VLOOKUP(V48,LookupTableArrowValues!$F$3:$G$27,2,TRUE)),"NA")</f>
        <v>↗↑</v>
      </c>
      <c r="I48" s="44" t="str">
        <f>IFERROR(IF(W48="","",VLOOKUP(W48,LookupTableArrowValues!$F$3:$G$27,2,TRUE)),"NA")</f>
        <v>↗</v>
      </c>
      <c r="J48" s="44" t="str">
        <f>IFERROR(IF(X48="","",VLOOKUP(X48,LookupTableArrowValues!$F$3:$G$27,2,TRUE)),"NA")</f>
        <v/>
      </c>
      <c r="K48" s="44" t="str">
        <f>IFERROR(IF(Y48="","",VLOOKUP(Y48,LookupTableArrowValues!$F$3:$G$27,2,TRUE)),"NA")</f>
        <v>↗</v>
      </c>
      <c r="L48" s="44" t="str">
        <f>IFERROR(IF(Z48="","",VLOOKUP(Z48,LookupTableArrowValues!$F$3:$G$27,2,TRUE)),"NA")</f>
        <v/>
      </c>
      <c r="M48" s="44" t="str">
        <f>IFERROR(IF(AA48="","",VLOOKUP(AA48,LookupTableArrowValues!$F$3:$G$27,2,TRUE)),"NA")</f>
        <v>↗↑</v>
      </c>
      <c r="Q48" s="14" t="s">
        <v>26</v>
      </c>
      <c r="R48" s="7">
        <v>0.6</v>
      </c>
      <c r="S48" s="7">
        <v>-0.3</v>
      </c>
      <c r="T48" s="7"/>
      <c r="U48" s="7"/>
      <c r="V48" s="7">
        <v>1.4</v>
      </c>
      <c r="W48" s="7">
        <v>1</v>
      </c>
      <c r="X48" s="7"/>
      <c r="Y48" s="7">
        <v>1</v>
      </c>
      <c r="Z48" s="7"/>
      <c r="AA48" s="7">
        <v>1.6</v>
      </c>
    </row>
    <row r="49" spans="1:27" x14ac:dyDescent="0.3">
      <c r="C49" s="44" t="str">
        <f t="shared" si="3"/>
        <v>Production coupled with local and natural capital</v>
      </c>
      <c r="D49" s="44" t="str">
        <f>IFERROR(IF(R49="","",VLOOKUP(R49,LookupTableArrowValues!$F$3:$G$27,2,TRUE)),"NA")</f>
        <v>↗</v>
      </c>
      <c r="E49" s="44" t="str">
        <f>IFERROR(IF(S49="","",VLOOKUP(S49,LookupTableArrowValues!$F$3:$G$27,2,TRUE)),"NA")</f>
        <v>↘</v>
      </c>
      <c r="F49" s="44" t="str">
        <f>IFERROR(IF(T49="","",VLOOKUP(T49,LookupTableArrowValues!$F$3:$G$27,2,TRUE)),"NA")</f>
        <v/>
      </c>
      <c r="G49" s="44" t="str">
        <f>IFERROR(IF(U49="","",VLOOKUP(U49,LookupTableArrowValues!$F$3:$G$27,2,TRUE)),"NA")</f>
        <v/>
      </c>
      <c r="H49" s="44" t="str">
        <f>IFERROR(IF(V49="","",VLOOKUP(V49,LookupTableArrowValues!$F$3:$G$27,2,TRUE)),"NA")</f>
        <v>↑</v>
      </c>
      <c r="I49" s="44" t="str">
        <f>IFERROR(IF(W49="","",VLOOKUP(W49,LookupTableArrowValues!$F$3:$G$27,2,TRUE)),"NA")</f>
        <v>↗</v>
      </c>
      <c r="J49" s="44" t="str">
        <f>IFERROR(IF(X49="","",VLOOKUP(X49,LookupTableArrowValues!$F$3:$G$27,2,TRUE)),"NA")</f>
        <v/>
      </c>
      <c r="K49" s="44" t="str">
        <f>IFERROR(IF(Y49="","",VLOOKUP(Y49,LookupTableArrowValues!$F$3:$G$27,2,TRUE)),"NA")</f>
        <v>↑</v>
      </c>
      <c r="L49" s="44" t="str">
        <f>IFERROR(IF(Z49="","",VLOOKUP(Z49,LookupTableArrowValues!$F$3:$G$27,2,TRUE)),"NA")</f>
        <v/>
      </c>
      <c r="M49" s="44" t="str">
        <f>IFERROR(IF(AA49="","",VLOOKUP(AA49,LookupTableArrowValues!$F$3:$G$27,2,TRUE)),"NA")</f>
        <v>↑</v>
      </c>
      <c r="Q49" s="34" t="s">
        <v>14</v>
      </c>
      <c r="R49" s="7">
        <v>1</v>
      </c>
      <c r="S49" s="7">
        <v>-1</v>
      </c>
      <c r="T49" s="7"/>
      <c r="U49" s="7"/>
      <c r="V49" s="7">
        <v>2</v>
      </c>
      <c r="W49" s="7">
        <v>1</v>
      </c>
      <c r="X49" s="7"/>
      <c r="Y49" s="7">
        <v>2</v>
      </c>
      <c r="Z49" s="7"/>
      <c r="AA49" s="7">
        <v>2</v>
      </c>
    </row>
    <row r="50" spans="1:27" x14ac:dyDescent="0.3">
      <c r="C50" s="44" t="str">
        <f t="shared" si="3"/>
        <v>Socially self-organised</v>
      </c>
      <c r="D50" s="44" t="str">
        <f>IFERROR(IF(R50="","",VLOOKUP(R50,LookupTableArrowValues!$F$3:$G$27,2,TRUE)),"NA")</f>
        <v>→</v>
      </c>
      <c r="E50" s="44" t="str">
        <f>IFERROR(IF(S50="","",VLOOKUP(S50,LookupTableArrowValues!$F$3:$G$27,2,TRUE)),"NA")</f>
        <v>→↘</v>
      </c>
      <c r="F50" s="44" t="str">
        <f>IFERROR(IF(T50="","",VLOOKUP(T50,LookupTableArrowValues!$F$3:$G$27,2,TRUE)),"NA")</f>
        <v/>
      </c>
      <c r="G50" s="44" t="str">
        <f>IFERROR(IF(U50="","",VLOOKUP(U50,LookupTableArrowValues!$F$3:$G$27,2,TRUE)),"NA")</f>
        <v/>
      </c>
      <c r="H50" s="44" t="str">
        <f>IFERROR(IF(V50="","",VLOOKUP(V50,LookupTableArrowValues!$F$3:$G$27,2,TRUE)),"NA")</f>
        <v>↗</v>
      </c>
      <c r="I50" s="44" t="str">
        <f>IFERROR(IF(W50="","",VLOOKUP(W50,LookupTableArrowValues!$F$3:$G$27,2,TRUE)),"NA")</f>
        <v>↗</v>
      </c>
      <c r="J50" s="44" t="str">
        <f>IFERROR(IF(X50="","",VLOOKUP(X50,LookupTableArrowValues!$F$3:$G$27,2,TRUE)),"NA")</f>
        <v/>
      </c>
      <c r="K50" s="44" t="str">
        <f>IFERROR(IF(Y50="","",VLOOKUP(Y50,LookupTableArrowValues!$F$3:$G$27,2,TRUE)),"NA")</f>
        <v>↗</v>
      </c>
      <c r="L50" s="44" t="str">
        <f>IFERROR(IF(Z50="","",VLOOKUP(Z50,LookupTableArrowValues!$F$3:$G$27,2,TRUE)),"NA")</f>
        <v/>
      </c>
      <c r="M50" s="44" t="str">
        <f>IFERROR(IF(AA50="","",VLOOKUP(AA50,LookupTableArrowValues!$F$3:$G$27,2,TRUE)),"NA")</f>
        <v>↑</v>
      </c>
      <c r="Q50" s="34" t="s">
        <v>46</v>
      </c>
      <c r="R50" s="7">
        <v>0</v>
      </c>
      <c r="S50" s="7">
        <v>-0.5</v>
      </c>
      <c r="T50" s="7"/>
      <c r="U50" s="7"/>
      <c r="V50" s="7">
        <v>1</v>
      </c>
      <c r="W50" s="7">
        <v>1</v>
      </c>
      <c r="X50" s="7"/>
      <c r="Y50" s="7">
        <v>1</v>
      </c>
      <c r="Z50" s="7"/>
      <c r="AA50" s="7">
        <v>2</v>
      </c>
    </row>
    <row r="51" spans="1:27" x14ac:dyDescent="0.3">
      <c r="C51" s="44" t="str">
        <f t="shared" si="3"/>
        <v>Infrastructure for innovation</v>
      </c>
      <c r="D51" s="44" t="str">
        <f>IFERROR(IF(R51="","",VLOOKUP(R51,LookupTableArrowValues!$F$3:$G$27,2,TRUE)),"NA")</f>
        <v>↗</v>
      </c>
      <c r="E51" s="44" t="str">
        <f>IFERROR(IF(S51="","",VLOOKUP(S51,LookupTableArrowValues!$F$3:$G$27,2,TRUE)),"NA")</f>
        <v>→↗</v>
      </c>
      <c r="F51" s="44" t="str">
        <f>IFERROR(IF(T51="","",VLOOKUP(T51,LookupTableArrowValues!$F$3:$G$27,2,TRUE)),"NA")</f>
        <v/>
      </c>
      <c r="G51" s="44" t="str">
        <f>IFERROR(IF(U51="","",VLOOKUP(U51,LookupTableArrowValues!$F$3:$G$27,2,TRUE)),"NA")</f>
        <v/>
      </c>
      <c r="H51" s="44" t="str">
        <f>IFERROR(IF(V51="","",VLOOKUP(V51,LookupTableArrowValues!$F$3:$G$27,2,TRUE)),"NA")</f>
        <v>↑</v>
      </c>
      <c r="I51" s="44" t="str">
        <f>IFERROR(IF(W51="","",VLOOKUP(W51,LookupTableArrowValues!$F$3:$G$27,2,TRUE)),"NA")</f>
        <v>↗</v>
      </c>
      <c r="J51" s="44" t="str">
        <f>IFERROR(IF(X51="","",VLOOKUP(X51,LookupTableArrowValues!$F$3:$G$27,2,TRUE)),"NA")</f>
        <v/>
      </c>
      <c r="K51" s="44" t="str">
        <f>IFERROR(IF(Y51="","",VLOOKUP(Y51,LookupTableArrowValues!$F$3:$G$27,2,TRUE)),"NA")</f>
        <v>↗</v>
      </c>
      <c r="L51" s="44" t="str">
        <f>IFERROR(IF(Z51="","",VLOOKUP(Z51,LookupTableArrowValues!$F$3:$G$27,2,TRUE)),"NA")</f>
        <v/>
      </c>
      <c r="M51" s="44" t="str">
        <f>IFERROR(IF(AA51="","",VLOOKUP(AA51,LookupTableArrowValues!$F$3:$G$27,2,TRUE)),"NA")</f>
        <v>↗</v>
      </c>
      <c r="Q51" s="34" t="s">
        <v>43</v>
      </c>
      <c r="R51" s="7">
        <v>1</v>
      </c>
      <c r="S51" s="7">
        <v>0.5</v>
      </c>
      <c r="T51" s="7"/>
      <c r="U51" s="7"/>
      <c r="V51" s="7">
        <v>2</v>
      </c>
      <c r="W51" s="7">
        <v>1</v>
      </c>
      <c r="X51" s="7"/>
      <c r="Y51" s="7">
        <v>1</v>
      </c>
      <c r="Z51" s="7"/>
      <c r="AA51" s="7">
        <v>1</v>
      </c>
    </row>
    <row r="52" spans="1:27" x14ac:dyDescent="0.3">
      <c r="C52" s="44" t="str">
        <f t="shared" si="3"/>
        <v>Support rural life</v>
      </c>
      <c r="D52" s="44" t="str">
        <f>IFERROR(IF(R52="","",VLOOKUP(R52,LookupTableArrowValues!$F$3:$G$27,2,TRUE)),"NA")</f>
        <v>↗</v>
      </c>
      <c r="E52" s="44" t="str">
        <f>IFERROR(IF(S52="","",VLOOKUP(S52,LookupTableArrowValues!$F$3:$G$27,2,TRUE)),"NA")</f>
        <v>→↘</v>
      </c>
      <c r="F52" s="44" t="str">
        <f>IFERROR(IF(T52="","",VLOOKUP(T52,LookupTableArrowValues!$F$3:$G$27,2,TRUE)),"NA")</f>
        <v/>
      </c>
      <c r="G52" s="44" t="str">
        <f>IFERROR(IF(U52="","",VLOOKUP(U52,LookupTableArrowValues!$F$3:$G$27,2,TRUE)),"NA")</f>
        <v/>
      </c>
      <c r="H52" s="44" t="str">
        <f>IFERROR(IF(V52="","",VLOOKUP(V52,LookupTableArrowValues!$F$3:$G$27,2,TRUE)),"NA")</f>
        <v>↗</v>
      </c>
      <c r="I52" s="44" t="str">
        <f>IFERROR(IF(W52="","",VLOOKUP(W52,LookupTableArrowValues!$F$3:$G$27,2,TRUE)),"NA")</f>
        <v>↗</v>
      </c>
      <c r="J52" s="44" t="str">
        <f>IFERROR(IF(X52="","",VLOOKUP(X52,LookupTableArrowValues!$F$3:$G$27,2,TRUE)),"NA")</f>
        <v/>
      </c>
      <c r="K52" s="44" t="str">
        <f>IFERROR(IF(Y52="","",VLOOKUP(Y52,LookupTableArrowValues!$F$3:$G$27,2,TRUE)),"NA")</f>
        <v>↗</v>
      </c>
      <c r="L52" s="44" t="str">
        <f>IFERROR(IF(Z52="","",VLOOKUP(Z52,LookupTableArrowValues!$F$3:$G$27,2,TRUE)),"NA")</f>
        <v/>
      </c>
      <c r="M52" s="44" t="str">
        <f>IFERROR(IF(AA52="","",VLOOKUP(AA52,LookupTableArrowValues!$F$3:$G$27,2,TRUE)),"NA")</f>
        <v>↗</v>
      </c>
      <c r="Q52" s="34" t="s">
        <v>62</v>
      </c>
      <c r="R52" s="7">
        <v>1</v>
      </c>
      <c r="S52" s="7">
        <v>-0.5</v>
      </c>
      <c r="T52" s="7"/>
      <c r="U52" s="7"/>
      <c r="V52" s="7">
        <v>1</v>
      </c>
      <c r="W52" s="7">
        <v>1</v>
      </c>
      <c r="X52" s="7"/>
      <c r="Y52" s="7">
        <v>1</v>
      </c>
      <c r="Z52" s="7"/>
      <c r="AA52" s="7">
        <v>1</v>
      </c>
    </row>
    <row r="53" spans="1:27" x14ac:dyDescent="0.3">
      <c r="C53" s="44" t="str">
        <f t="shared" si="3"/>
        <v>Diverse policies</v>
      </c>
      <c r="D53" s="44" t="str">
        <f>IFERROR(IF(R53="","",VLOOKUP(R53,LookupTableArrowValues!$F$3:$G$27,2,TRUE)),"NA")</f>
        <v>→</v>
      </c>
      <c r="E53" s="44" t="str">
        <f>IFERROR(IF(S53="","",VLOOKUP(S53,LookupTableArrowValues!$F$3:$G$27,2,TRUE)),"NA")</f>
        <v>→</v>
      </c>
      <c r="F53" s="44" t="str">
        <f>IFERROR(IF(T53="","",VLOOKUP(T53,LookupTableArrowValues!$F$3:$G$27,2,TRUE)),"NA")</f>
        <v/>
      </c>
      <c r="G53" s="44" t="str">
        <f>IFERROR(IF(U53="","",VLOOKUP(U53,LookupTableArrowValues!$F$3:$G$27,2,TRUE)),"NA")</f>
        <v/>
      </c>
      <c r="H53" s="44" t="str">
        <f>IFERROR(IF(V53="","",VLOOKUP(V53,LookupTableArrowValues!$F$3:$G$27,2,TRUE)),"NA")</f>
        <v>↗</v>
      </c>
      <c r="I53" s="44" t="str">
        <f>IFERROR(IF(W53="","",VLOOKUP(W53,LookupTableArrowValues!$F$3:$G$27,2,TRUE)),"NA")</f>
        <v>↗</v>
      </c>
      <c r="J53" s="44" t="str">
        <f>IFERROR(IF(X53="","",VLOOKUP(X53,LookupTableArrowValues!$F$3:$G$27,2,TRUE)),"NA")</f>
        <v/>
      </c>
      <c r="K53" s="44" t="str">
        <f>IFERROR(IF(Y53="","",VLOOKUP(Y53,LookupTableArrowValues!$F$3:$G$27,2,TRUE)),"NA")</f>
        <v>→</v>
      </c>
      <c r="L53" s="44" t="str">
        <f>IFERROR(IF(Z53="","",VLOOKUP(Z53,LookupTableArrowValues!$F$3:$G$27,2,TRUE)),"NA")</f>
        <v/>
      </c>
      <c r="M53" s="44" t="str">
        <f>IFERROR(IF(AA53="","",VLOOKUP(AA53,LookupTableArrowValues!$F$3:$G$27,2,TRUE)),"NA")</f>
        <v>↑</v>
      </c>
      <c r="Q53" s="34" t="s">
        <v>63</v>
      </c>
      <c r="R53" s="7">
        <v>0</v>
      </c>
      <c r="S53" s="7">
        <v>0</v>
      </c>
      <c r="T53" s="7"/>
      <c r="U53" s="7"/>
      <c r="V53" s="7">
        <v>1</v>
      </c>
      <c r="W53" s="7">
        <v>1</v>
      </c>
      <c r="X53" s="7"/>
      <c r="Y53" s="7">
        <v>0</v>
      </c>
      <c r="Z53" s="7"/>
      <c r="AA53" s="7">
        <v>2</v>
      </c>
    </row>
    <row r="54" spans="1:27" x14ac:dyDescent="0.3">
      <c r="A54" s="44" t="str">
        <f>Q54</f>
        <v>NL-Arable</v>
      </c>
      <c r="C54" s="44"/>
      <c r="D54" s="44" t="str">
        <f>IFERROR(IF(R54="","",VLOOKUP(R54,LookupTableArrowValues!$F$3:$G$27,2,TRUE)),"NA")</f>
        <v>→↗</v>
      </c>
      <c r="E54" s="44" t="str">
        <f>IFERROR(IF(S54="","",VLOOKUP(S54,LookupTableArrowValues!$F$3:$G$27,2,TRUE)),"NA")</f>
        <v>↘</v>
      </c>
      <c r="F54" s="44" t="str">
        <f>IFERROR(IF(T54="","",VLOOKUP(T54,LookupTableArrowValues!$F$3:$G$27,2,TRUE)),"NA")</f>
        <v/>
      </c>
      <c r="G54" s="44" t="str">
        <f>IFERROR(IF(U54="","",VLOOKUP(U54,LookupTableArrowValues!$F$3:$G$27,2,TRUE)),"NA")</f>
        <v/>
      </c>
      <c r="H54" s="44" t="str">
        <f>IFERROR(IF(V54="","",VLOOKUP(V54,LookupTableArrowValues!$F$3:$G$27,2,TRUE)),"NA")</f>
        <v>↗</v>
      </c>
      <c r="I54" s="44" t="str">
        <f>IFERROR(IF(W54="","",VLOOKUP(W54,LookupTableArrowValues!$F$3:$G$27,2,TRUE)),"NA")</f>
        <v/>
      </c>
      <c r="J54" s="44" t="str">
        <f>IFERROR(IF(X54="","",VLOOKUP(X54,LookupTableArrowValues!$F$3:$G$27,2,TRUE)),"NA")</f>
        <v>↗</v>
      </c>
      <c r="K54" s="44" t="str">
        <f>IFERROR(IF(Y54="","",VLOOKUP(Y54,LookupTableArrowValues!$F$3:$G$27,2,TRUE)),"NA")</f>
        <v/>
      </c>
      <c r="L54" s="44" t="str">
        <f>IFERROR(IF(Z54="","",VLOOKUP(Z54,LookupTableArrowValues!$F$3:$G$27,2,TRUE)),"NA")</f>
        <v>→↗</v>
      </c>
      <c r="M54" s="44" t="str">
        <f>IFERROR(IF(AA54="","",VLOOKUP(AA54,LookupTableArrowValues!$F$3:$G$27,2,TRUE)),"NA")</f>
        <v>↗</v>
      </c>
      <c r="Q54" s="11" t="s">
        <v>2</v>
      </c>
      <c r="R54" s="7">
        <v>0.3</v>
      </c>
      <c r="S54" s="7">
        <v>-1.1000000000000001</v>
      </c>
      <c r="T54" s="7"/>
      <c r="U54" s="7"/>
      <c r="V54" s="7">
        <v>0.9</v>
      </c>
      <c r="W54" s="7"/>
      <c r="X54" s="7">
        <v>0.9</v>
      </c>
      <c r="Y54" s="7"/>
      <c r="Z54" s="7">
        <v>0.3888888888888889</v>
      </c>
      <c r="AA54" s="7">
        <v>1</v>
      </c>
    </row>
    <row r="55" spans="1:27" x14ac:dyDescent="0.3">
      <c r="B55" s="44" t="str">
        <f>Q55</f>
        <v>Indicator</v>
      </c>
      <c r="C55" s="44"/>
      <c r="D55" s="44" t="str">
        <f>IFERROR(IF(R55="","",VLOOKUP(R55,LookupTableArrowValues!$F$3:$G$27,2,TRUE)),"NA")</f>
        <v>↗</v>
      </c>
      <c r="E55" s="44" t="str">
        <f>IFERROR(IF(S55="","",VLOOKUP(S55,LookupTableArrowValues!$F$3:$G$27,2,TRUE)),"NA")</f>
        <v>↘↓</v>
      </c>
      <c r="F55" s="44" t="str">
        <f>IFERROR(IF(T55="","",VLOOKUP(T55,LookupTableArrowValues!$F$3:$G$27,2,TRUE)),"NA")</f>
        <v/>
      </c>
      <c r="G55" s="44" t="str">
        <f>IFERROR(IF(U55="","",VLOOKUP(U55,LookupTableArrowValues!$F$3:$G$27,2,TRUE)),"NA")</f>
        <v/>
      </c>
      <c r="H55" s="44" t="str">
        <f>IFERROR(IF(V55="","",VLOOKUP(V55,LookupTableArrowValues!$F$3:$G$27,2,TRUE)),"NA")</f>
        <v>↗</v>
      </c>
      <c r="I55" s="44" t="str">
        <f>IFERROR(IF(W55="","",VLOOKUP(W55,LookupTableArrowValues!$F$3:$G$27,2,TRUE)),"NA")</f>
        <v/>
      </c>
      <c r="J55" s="44" t="str">
        <f>IFERROR(IF(X55="","",VLOOKUP(X55,LookupTableArrowValues!$F$3:$G$27,2,TRUE)),"NA")</f>
        <v>↗</v>
      </c>
      <c r="K55" s="44" t="str">
        <f>IFERROR(IF(Y55="","",VLOOKUP(Y55,LookupTableArrowValues!$F$3:$G$27,2,TRUE)),"NA")</f>
        <v/>
      </c>
      <c r="L55" s="44" t="str">
        <f>IFERROR(IF(Z55="","",VLOOKUP(Z55,LookupTableArrowValues!$F$3:$G$27,2,TRUE)),"NA")</f>
        <v>→</v>
      </c>
      <c r="M55" s="44" t="str">
        <f>IFERROR(IF(AA55="","",VLOOKUP(AA55,LookupTableArrowValues!$F$3:$G$27,2,TRUE)),"NA")</f>
        <v>↗</v>
      </c>
      <c r="Q55" s="14" t="s">
        <v>19</v>
      </c>
      <c r="R55" s="7">
        <v>0.75</v>
      </c>
      <c r="S55" s="7">
        <v>-1.5</v>
      </c>
      <c r="T55" s="7"/>
      <c r="U55" s="7"/>
      <c r="V55" s="7">
        <v>1</v>
      </c>
      <c r="W55" s="7"/>
      <c r="X55" s="7">
        <v>0.875</v>
      </c>
      <c r="Y55" s="7"/>
      <c r="Z55" s="7">
        <v>0.125</v>
      </c>
      <c r="AA55" s="7">
        <v>1.125</v>
      </c>
    </row>
    <row r="56" spans="1:27" x14ac:dyDescent="0.3">
      <c r="C56" s="44" t="str">
        <f>Q56</f>
        <v>Profitability</v>
      </c>
      <c r="D56" s="44" t="str">
        <f>IFERROR(IF(R56="","",VLOOKUP(R56,LookupTableArrowValues!$F$3:$G$27,2,TRUE)),"NA")</f>
        <v>↗</v>
      </c>
      <c r="E56" s="44" t="str">
        <f>IFERROR(IF(S56="","",VLOOKUP(S56,LookupTableArrowValues!$F$3:$G$27,2,TRUE)),"NA")</f>
        <v>↘↓</v>
      </c>
      <c r="F56" s="44" t="str">
        <f>IFERROR(IF(T56="","",VLOOKUP(T56,LookupTableArrowValues!$F$3:$G$27,2,TRUE)),"NA")</f>
        <v/>
      </c>
      <c r="G56" s="44" t="str">
        <f>IFERROR(IF(U56="","",VLOOKUP(U56,LookupTableArrowValues!$F$3:$G$27,2,TRUE)),"NA")</f>
        <v/>
      </c>
      <c r="H56" s="44" t="str">
        <f>IFERROR(IF(V56="","",VLOOKUP(V56,LookupTableArrowValues!$F$3:$G$27,2,TRUE)),"NA")</f>
        <v>↗</v>
      </c>
      <c r="I56" s="44" t="str">
        <f>IFERROR(IF(W56="","",VLOOKUP(W56,LookupTableArrowValues!$F$3:$G$27,2,TRUE)),"NA")</f>
        <v/>
      </c>
      <c r="J56" s="44" t="str">
        <f>IFERROR(IF(X56="","",VLOOKUP(X56,LookupTableArrowValues!$F$3:$G$27,2,TRUE)),"NA")</f>
        <v>↗</v>
      </c>
      <c r="K56" s="44" t="str">
        <f>IFERROR(IF(Y56="","",VLOOKUP(Y56,LookupTableArrowValues!$F$3:$G$27,2,TRUE)),"NA")</f>
        <v/>
      </c>
      <c r="L56" s="44" t="str">
        <f>IFERROR(IF(Z56="","",VLOOKUP(Z56,LookupTableArrowValues!$F$3:$G$27,2,TRUE)),"NA")</f>
        <v>↗</v>
      </c>
      <c r="M56" s="44" t="str">
        <f>IFERROR(IF(AA56="","",VLOOKUP(AA56,LookupTableArrowValues!$F$3:$G$27,2,TRUE)),"NA")</f>
        <v>↗</v>
      </c>
      <c r="Q56" s="34" t="s">
        <v>76</v>
      </c>
      <c r="R56" s="7">
        <v>1</v>
      </c>
      <c r="S56" s="7">
        <v>-1.5</v>
      </c>
      <c r="T56" s="7"/>
      <c r="U56" s="7"/>
      <c r="V56" s="7">
        <v>1</v>
      </c>
      <c r="W56" s="7"/>
      <c r="X56" s="7">
        <v>1</v>
      </c>
      <c r="Y56" s="7"/>
      <c r="Z56" s="7">
        <v>1</v>
      </c>
      <c r="AA56" s="7">
        <v>1</v>
      </c>
    </row>
    <row r="57" spans="1:27" x14ac:dyDescent="0.3">
      <c r="C57" s="44" t="str">
        <f>Q57</f>
        <v>Soil quality</v>
      </c>
      <c r="D57" s="44" t="str">
        <f>IFERROR(IF(R57="","",VLOOKUP(R57,LookupTableArrowValues!$F$3:$G$27,2,TRUE)),"NA")</f>
        <v>↗</v>
      </c>
      <c r="E57" s="44" t="str">
        <f>IFERROR(IF(S57="","",VLOOKUP(S57,LookupTableArrowValues!$F$3:$G$27,2,TRUE)),"NA")</f>
        <v>↘↓</v>
      </c>
      <c r="F57" s="44" t="str">
        <f>IFERROR(IF(T57="","",VLOOKUP(T57,LookupTableArrowValues!$F$3:$G$27,2,TRUE)),"NA")</f>
        <v/>
      </c>
      <c r="G57" s="44" t="str">
        <f>IFERROR(IF(U57="","",VLOOKUP(U57,LookupTableArrowValues!$F$3:$G$27,2,TRUE)),"NA")</f>
        <v/>
      </c>
      <c r="H57" s="44" t="str">
        <f>IFERROR(IF(V57="","",VLOOKUP(V57,LookupTableArrowValues!$F$3:$G$27,2,TRUE)),"NA")</f>
        <v>↗</v>
      </c>
      <c r="I57" s="44" t="str">
        <f>IFERROR(IF(W57="","",VLOOKUP(W57,LookupTableArrowValues!$F$3:$G$27,2,TRUE)),"NA")</f>
        <v/>
      </c>
      <c r="J57" s="44" t="str">
        <f>IFERROR(IF(X57="","",VLOOKUP(X57,LookupTableArrowValues!$F$3:$G$27,2,TRUE)),"NA")</f>
        <v>↗</v>
      </c>
      <c r="K57" s="44" t="str">
        <f>IFERROR(IF(Y57="","",VLOOKUP(Y57,LookupTableArrowValues!$F$3:$G$27,2,TRUE)),"NA")</f>
        <v/>
      </c>
      <c r="L57" s="44" t="str">
        <f>IFERROR(IF(Z57="","",VLOOKUP(Z57,LookupTableArrowValues!$F$3:$G$27,2,TRUE)),"NA")</f>
        <v>→</v>
      </c>
      <c r="M57" s="44" t="str">
        <f>IFERROR(IF(AA57="","",VLOOKUP(AA57,LookupTableArrowValues!$F$3:$G$27,2,TRUE)),"NA")</f>
        <v>↑</v>
      </c>
      <c r="Q57" s="34" t="s">
        <v>112</v>
      </c>
      <c r="R57" s="7">
        <v>1</v>
      </c>
      <c r="S57" s="7">
        <v>-1.5</v>
      </c>
      <c r="T57" s="7"/>
      <c r="U57" s="7"/>
      <c r="V57" s="7">
        <v>1</v>
      </c>
      <c r="W57" s="7"/>
      <c r="X57" s="7">
        <v>1</v>
      </c>
      <c r="Y57" s="7"/>
      <c r="Z57" s="7">
        <v>0</v>
      </c>
      <c r="AA57" s="7">
        <v>2</v>
      </c>
    </row>
    <row r="58" spans="1:27" x14ac:dyDescent="0.3">
      <c r="C58" s="44" t="str">
        <f>Q58</f>
        <v>Starch potato production</v>
      </c>
      <c r="D58" s="44" t="str">
        <f>IFERROR(IF(R58="","",VLOOKUP(R58,LookupTableArrowValues!$F$3:$G$27,2,TRUE)),"NA")</f>
        <v>→</v>
      </c>
      <c r="E58" s="44" t="str">
        <f>IFERROR(IF(S58="","",VLOOKUP(S58,LookupTableArrowValues!$F$3:$G$27,2,TRUE)),"NA")</f>
        <v>↘↓</v>
      </c>
      <c r="F58" s="44" t="str">
        <f>IFERROR(IF(T58="","",VLOOKUP(T58,LookupTableArrowValues!$F$3:$G$27,2,TRUE)),"NA")</f>
        <v/>
      </c>
      <c r="G58" s="44" t="str">
        <f>IFERROR(IF(U58="","",VLOOKUP(U58,LookupTableArrowValues!$F$3:$G$27,2,TRUE)),"NA")</f>
        <v/>
      </c>
      <c r="H58" s="44" t="str">
        <f>IFERROR(IF(V58="","",VLOOKUP(V58,LookupTableArrowValues!$F$3:$G$27,2,TRUE)),"NA")</f>
        <v>↗</v>
      </c>
      <c r="I58" s="44" t="str">
        <f>IFERROR(IF(W58="","",VLOOKUP(W58,LookupTableArrowValues!$F$3:$G$27,2,TRUE)),"NA")</f>
        <v/>
      </c>
      <c r="J58" s="44" t="str">
        <f>IFERROR(IF(X58="","",VLOOKUP(X58,LookupTableArrowValues!$F$3:$G$27,2,TRUE)),"NA")</f>
        <v>→↗</v>
      </c>
      <c r="K58" s="44" t="str">
        <f>IFERROR(IF(Y58="","",VLOOKUP(Y58,LookupTableArrowValues!$F$3:$G$27,2,TRUE)),"NA")</f>
        <v/>
      </c>
      <c r="L58" s="44" t="str">
        <f>IFERROR(IF(Z58="","",VLOOKUP(Z58,LookupTableArrowValues!$F$3:$G$27,2,TRUE)),"NA")</f>
        <v>→</v>
      </c>
      <c r="M58" s="44" t="str">
        <f>IFERROR(IF(AA58="","",VLOOKUP(AA58,LookupTableArrowValues!$F$3:$G$27,2,TRUE)),"NA")</f>
        <v>↗</v>
      </c>
      <c r="Q58" s="34" t="s">
        <v>158</v>
      </c>
      <c r="R58" s="7">
        <v>0</v>
      </c>
      <c r="S58" s="7">
        <v>-1.5</v>
      </c>
      <c r="T58" s="7"/>
      <c r="U58" s="7"/>
      <c r="V58" s="7">
        <v>1</v>
      </c>
      <c r="W58" s="7"/>
      <c r="X58" s="7">
        <v>0.5</v>
      </c>
      <c r="Y58" s="7"/>
      <c r="Z58" s="7">
        <v>0</v>
      </c>
      <c r="AA58" s="7">
        <v>1</v>
      </c>
    </row>
    <row r="59" spans="1:27" x14ac:dyDescent="0.3">
      <c r="C59" s="44" t="str">
        <f>Q59</f>
        <v>Water availability</v>
      </c>
      <c r="D59" s="44" t="str">
        <f>IFERROR(IF(R59="","",VLOOKUP(R59,LookupTableArrowValues!$F$3:$G$27,2,TRUE)),"NA")</f>
        <v>↗</v>
      </c>
      <c r="E59" s="44" t="str">
        <f>IFERROR(IF(S59="","",VLOOKUP(S59,LookupTableArrowValues!$F$3:$G$27,2,TRUE)),"NA")</f>
        <v>↘↓</v>
      </c>
      <c r="F59" s="44" t="str">
        <f>IFERROR(IF(T59="","",VLOOKUP(T59,LookupTableArrowValues!$F$3:$G$27,2,TRUE)),"NA")</f>
        <v/>
      </c>
      <c r="G59" s="44" t="str">
        <f>IFERROR(IF(U59="","",VLOOKUP(U59,LookupTableArrowValues!$F$3:$G$27,2,TRUE)),"NA")</f>
        <v/>
      </c>
      <c r="H59" s="44" t="str">
        <f>IFERROR(IF(V59="","",VLOOKUP(V59,LookupTableArrowValues!$F$3:$G$27,2,TRUE)),"NA")</f>
        <v>↗</v>
      </c>
      <c r="I59" s="44" t="str">
        <f>IFERROR(IF(W59="","",VLOOKUP(W59,LookupTableArrowValues!$F$3:$G$27,2,TRUE)),"NA")</f>
        <v/>
      </c>
      <c r="J59" s="44" t="str">
        <f>IFERROR(IF(X59="","",VLOOKUP(X59,LookupTableArrowValues!$F$3:$G$27,2,TRUE)),"NA")</f>
        <v>↗</v>
      </c>
      <c r="K59" s="44" t="str">
        <f>IFERROR(IF(Y59="","",VLOOKUP(Y59,LookupTableArrowValues!$F$3:$G$27,2,TRUE)),"NA")</f>
        <v/>
      </c>
      <c r="L59" s="44" t="str">
        <f>IFERROR(IF(Z59="","",VLOOKUP(Z59,LookupTableArrowValues!$F$3:$G$27,2,TRUE)),"NA")</f>
        <v>→↘</v>
      </c>
      <c r="M59" s="44" t="str">
        <f>IFERROR(IF(AA59="","",VLOOKUP(AA59,LookupTableArrowValues!$F$3:$G$27,2,TRUE)),"NA")</f>
        <v>→↗</v>
      </c>
      <c r="Q59" s="34" t="s">
        <v>114</v>
      </c>
      <c r="R59" s="7">
        <v>1</v>
      </c>
      <c r="S59" s="7">
        <v>-1.5</v>
      </c>
      <c r="T59" s="7"/>
      <c r="U59" s="7"/>
      <c r="V59" s="7">
        <v>1</v>
      </c>
      <c r="W59" s="7"/>
      <c r="X59" s="7">
        <v>1</v>
      </c>
      <c r="Y59" s="7"/>
      <c r="Z59" s="7">
        <v>-0.5</v>
      </c>
      <c r="AA59" s="7">
        <v>0.5</v>
      </c>
    </row>
    <row r="60" spans="1:27" x14ac:dyDescent="0.3">
      <c r="B60" s="44" t="str">
        <f>Q60</f>
        <v>Resilience attributes</v>
      </c>
      <c r="C60" s="44"/>
      <c r="D60" s="44" t="str">
        <f>IFERROR(IF(R60="","",VLOOKUP(R60,LookupTableArrowValues!$F$3:$G$27,2,TRUE)),"NA")</f>
        <v>→</v>
      </c>
      <c r="E60" s="44" t="str">
        <f>IFERROR(IF(S60="","",VLOOKUP(S60,LookupTableArrowValues!$F$3:$G$27,2,TRUE)),"NA")</f>
        <v>↘</v>
      </c>
      <c r="F60" s="44" t="str">
        <f>IFERROR(IF(T60="","",VLOOKUP(T60,LookupTableArrowValues!$F$3:$G$27,2,TRUE)),"NA")</f>
        <v/>
      </c>
      <c r="G60" s="44" t="str">
        <f>IFERROR(IF(U60="","",VLOOKUP(U60,LookupTableArrowValues!$F$3:$G$27,2,TRUE)),"NA")</f>
        <v/>
      </c>
      <c r="H60" s="44" t="str">
        <f>IFERROR(IF(V60="","",VLOOKUP(V60,LookupTableArrowValues!$F$3:$G$27,2,TRUE)),"NA")</f>
        <v>↗</v>
      </c>
      <c r="I60" s="44" t="str">
        <f>IFERROR(IF(W60="","",VLOOKUP(W60,LookupTableArrowValues!$F$3:$G$27,2,TRUE)),"NA")</f>
        <v/>
      </c>
      <c r="J60" s="44" t="str">
        <f>IFERROR(IF(X60="","",VLOOKUP(X60,LookupTableArrowValues!$F$3:$G$27,2,TRUE)),"NA")</f>
        <v>↗</v>
      </c>
      <c r="K60" s="44" t="str">
        <f>IFERROR(IF(Y60="","",VLOOKUP(Y60,LookupTableArrowValues!$F$3:$G$27,2,TRUE)),"NA")</f>
        <v/>
      </c>
      <c r="L60" s="44" t="str">
        <f>IFERROR(IF(Z60="","",VLOOKUP(Z60,LookupTableArrowValues!$F$3:$G$27,2,TRUE)),"NA")</f>
        <v>→↗</v>
      </c>
      <c r="M60" s="44" t="str">
        <f>IFERROR(IF(AA60="","",VLOOKUP(AA60,LookupTableArrowValues!$F$3:$G$27,2,TRUE)),"NA")</f>
        <v>↗</v>
      </c>
      <c r="Q60" s="14" t="s">
        <v>26</v>
      </c>
      <c r="R60" s="7">
        <v>0</v>
      </c>
      <c r="S60" s="7">
        <v>-0.83333333333333337</v>
      </c>
      <c r="T60" s="7"/>
      <c r="U60" s="7"/>
      <c r="V60" s="7">
        <v>0.83333333333333337</v>
      </c>
      <c r="W60" s="7"/>
      <c r="X60" s="7">
        <v>0.91666666666666663</v>
      </c>
      <c r="Y60" s="7"/>
      <c r="Z60" s="7">
        <v>0.6</v>
      </c>
      <c r="AA60" s="7">
        <v>0.91666666666666663</v>
      </c>
    </row>
    <row r="61" spans="1:27" x14ac:dyDescent="0.3">
      <c r="C61" s="44" t="str">
        <f t="shared" ref="C61:C66" si="4">Q61</f>
        <v>Production coupled with local and natural capital</v>
      </c>
      <c r="D61" s="44" t="str">
        <f>IFERROR(IF(R61="","",VLOOKUP(R61,LookupTableArrowValues!$F$3:$G$27,2,TRUE)),"NA")</f>
        <v>→</v>
      </c>
      <c r="E61" s="44" t="str">
        <f>IFERROR(IF(S61="","",VLOOKUP(S61,LookupTableArrowValues!$F$3:$G$27,2,TRUE)),"NA")</f>
        <v>↘↓</v>
      </c>
      <c r="F61" s="44" t="str">
        <f>IFERROR(IF(T61="","",VLOOKUP(T61,LookupTableArrowValues!$F$3:$G$27,2,TRUE)),"NA")</f>
        <v/>
      </c>
      <c r="G61" s="44" t="str">
        <f>IFERROR(IF(U61="","",VLOOKUP(U61,LookupTableArrowValues!$F$3:$G$27,2,TRUE)),"NA")</f>
        <v/>
      </c>
      <c r="H61" s="44" t="str">
        <f>IFERROR(IF(V61="","",VLOOKUP(V61,LookupTableArrowValues!$F$3:$G$27,2,TRUE)),"NA")</f>
        <v>↗</v>
      </c>
      <c r="I61" s="44" t="str">
        <f>IFERROR(IF(W61="","",VLOOKUP(W61,LookupTableArrowValues!$F$3:$G$27,2,TRUE)),"NA")</f>
        <v/>
      </c>
      <c r="J61" s="44" t="str">
        <f>IFERROR(IF(X61="","",VLOOKUP(X61,LookupTableArrowValues!$F$3:$G$27,2,TRUE)),"NA")</f>
        <v>↗</v>
      </c>
      <c r="K61" s="44" t="str">
        <f>IFERROR(IF(Y61="","",VLOOKUP(Y61,LookupTableArrowValues!$F$3:$G$27,2,TRUE)),"NA")</f>
        <v/>
      </c>
      <c r="L61" s="44" t="str">
        <f>IFERROR(IF(Z61="","",VLOOKUP(Z61,LookupTableArrowValues!$F$3:$G$27,2,TRUE)),"NA")</f>
        <v>↗</v>
      </c>
      <c r="M61" s="44" t="str">
        <f>IFERROR(IF(AA61="","",VLOOKUP(AA61,LookupTableArrowValues!$F$3:$G$27,2,TRUE)),"NA")</f>
        <v>↑</v>
      </c>
      <c r="Q61" s="34" t="s">
        <v>14</v>
      </c>
      <c r="R61" s="7">
        <v>0</v>
      </c>
      <c r="S61" s="7">
        <v>-1.5</v>
      </c>
      <c r="T61" s="7"/>
      <c r="U61" s="7"/>
      <c r="V61" s="7">
        <v>1</v>
      </c>
      <c r="W61" s="7"/>
      <c r="X61" s="7">
        <v>1</v>
      </c>
      <c r="Y61" s="7"/>
      <c r="Z61" s="7">
        <v>1</v>
      </c>
      <c r="AA61" s="7">
        <v>2</v>
      </c>
    </row>
    <row r="62" spans="1:27" x14ac:dyDescent="0.3">
      <c r="C62" s="44" t="str">
        <f t="shared" si="4"/>
        <v>Exposed to disturbance</v>
      </c>
      <c r="D62" s="44" t="str">
        <f>IFERROR(IF(R62="","",VLOOKUP(R62,LookupTableArrowValues!$F$3:$G$27,2,TRUE)),"NA")</f>
        <v>→</v>
      </c>
      <c r="E62" s="44" t="str">
        <f>IFERROR(IF(S62="","",VLOOKUP(S62,LookupTableArrowValues!$F$3:$G$27,2,TRUE)),"NA")</f>
        <v>→</v>
      </c>
      <c r="F62" s="44" t="str">
        <f>IFERROR(IF(T62="","",VLOOKUP(T62,LookupTableArrowValues!$F$3:$G$27,2,TRUE)),"NA")</f>
        <v/>
      </c>
      <c r="G62" s="44" t="str">
        <f>IFERROR(IF(U62="","",VLOOKUP(U62,LookupTableArrowValues!$F$3:$G$27,2,TRUE)),"NA")</f>
        <v/>
      </c>
      <c r="H62" s="44" t="str">
        <f>IFERROR(IF(V62="","",VLOOKUP(V62,LookupTableArrowValues!$F$3:$G$27,2,TRUE)),"NA")</f>
        <v>↗</v>
      </c>
      <c r="I62" s="44" t="str">
        <f>IFERROR(IF(W62="","",VLOOKUP(W62,LookupTableArrowValues!$F$3:$G$27,2,TRUE)),"NA")</f>
        <v/>
      </c>
      <c r="J62" s="44" t="str">
        <f>IFERROR(IF(X62="","",VLOOKUP(X62,LookupTableArrowValues!$F$3:$G$27,2,TRUE)),"NA")</f>
        <v>→↘</v>
      </c>
      <c r="K62" s="44" t="str">
        <f>IFERROR(IF(Y62="","",VLOOKUP(Y62,LookupTableArrowValues!$F$3:$G$27,2,TRUE)),"NA")</f>
        <v/>
      </c>
      <c r="L62" s="44" t="str">
        <f>IFERROR(IF(Z62="","",VLOOKUP(Z62,LookupTableArrowValues!$F$3:$G$27,2,TRUE)),"NA")</f>
        <v>→↘</v>
      </c>
      <c r="M62" s="44" t="str">
        <f>IFERROR(IF(AA62="","",VLOOKUP(AA62,LookupTableArrowValues!$F$3:$G$27,2,TRUE)),"NA")</f>
        <v>→↘</v>
      </c>
      <c r="Q62" s="34" t="s">
        <v>162</v>
      </c>
      <c r="R62" s="7">
        <v>0</v>
      </c>
      <c r="S62" s="7">
        <v>0</v>
      </c>
      <c r="T62" s="7"/>
      <c r="U62" s="7"/>
      <c r="V62" s="7">
        <v>1</v>
      </c>
      <c r="W62" s="7"/>
      <c r="X62" s="7">
        <v>-0.5</v>
      </c>
      <c r="Y62" s="7"/>
      <c r="Z62" s="7">
        <v>-0.5</v>
      </c>
      <c r="AA62" s="7">
        <v>-0.5</v>
      </c>
    </row>
    <row r="63" spans="1:27" x14ac:dyDescent="0.3">
      <c r="C63" s="44" t="str">
        <f t="shared" si="4"/>
        <v>Socially self-organised</v>
      </c>
      <c r="D63" s="44" t="str">
        <f>IFERROR(IF(R63="","",VLOOKUP(R63,LookupTableArrowValues!$F$3:$G$27,2,TRUE)),"NA")</f>
        <v>→</v>
      </c>
      <c r="E63" s="44" t="str">
        <f>IFERROR(IF(S63="","",VLOOKUP(S63,LookupTableArrowValues!$F$3:$G$27,2,TRUE)),"NA")</f>
        <v>↘↓</v>
      </c>
      <c r="F63" s="44" t="str">
        <f>IFERROR(IF(T63="","",VLOOKUP(T63,LookupTableArrowValues!$F$3:$G$27,2,TRUE)),"NA")</f>
        <v/>
      </c>
      <c r="G63" s="44" t="str">
        <f>IFERROR(IF(U63="","",VLOOKUP(U63,LookupTableArrowValues!$F$3:$G$27,2,TRUE)),"NA")</f>
        <v/>
      </c>
      <c r="H63" s="44" t="str">
        <f>IFERROR(IF(V63="","",VLOOKUP(V63,LookupTableArrowValues!$F$3:$G$27,2,TRUE)),"NA")</f>
        <v>→</v>
      </c>
      <c r="I63" s="44" t="str">
        <f>IFERROR(IF(W63="","",VLOOKUP(W63,LookupTableArrowValues!$F$3:$G$27,2,TRUE)),"NA")</f>
        <v/>
      </c>
      <c r="J63" s="44" t="str">
        <f>IFERROR(IF(X63="","",VLOOKUP(X63,LookupTableArrowValues!$F$3:$G$27,2,TRUE)),"NA")</f>
        <v>↑</v>
      </c>
      <c r="K63" s="44" t="str">
        <f>IFERROR(IF(Y63="","",VLOOKUP(Y63,LookupTableArrowValues!$F$3:$G$27,2,TRUE)),"NA")</f>
        <v/>
      </c>
      <c r="L63" s="44" t="str">
        <f>IFERROR(IF(Z63="","",VLOOKUP(Z63,LookupTableArrowValues!$F$3:$G$27,2,TRUE)),"NA")</f>
        <v>NA</v>
      </c>
      <c r="M63" s="44" t="str">
        <f>IFERROR(IF(AA63="","",VLOOKUP(AA63,LookupTableArrowValues!$F$3:$G$27,2,TRUE)),"NA")</f>
        <v>↗</v>
      </c>
      <c r="Q63" s="34" t="s">
        <v>46</v>
      </c>
      <c r="R63" s="7">
        <v>0</v>
      </c>
      <c r="S63" s="7">
        <v>-1.5</v>
      </c>
      <c r="T63" s="7"/>
      <c r="U63" s="7"/>
      <c r="V63" s="7">
        <v>0</v>
      </c>
      <c r="W63" s="7"/>
      <c r="X63" s="7">
        <v>2</v>
      </c>
      <c r="Y63" s="7"/>
      <c r="Z63" s="7" t="e">
        <v>#DIV/0!</v>
      </c>
      <c r="AA63" s="7">
        <v>1</v>
      </c>
    </row>
    <row r="64" spans="1:27" x14ac:dyDescent="0.3">
      <c r="C64" s="44" t="str">
        <f t="shared" si="4"/>
        <v>Infrastructure for innovation</v>
      </c>
      <c r="D64" s="44" t="str">
        <f>IFERROR(IF(R64="","",VLOOKUP(R64,LookupTableArrowValues!$F$3:$G$27,2,TRUE)),"NA")</f>
        <v>→</v>
      </c>
      <c r="E64" s="44" t="str">
        <f>IFERROR(IF(S64="","",VLOOKUP(S64,LookupTableArrowValues!$F$3:$G$27,2,TRUE)),"NA")</f>
        <v>↘↓</v>
      </c>
      <c r="F64" s="44" t="str">
        <f>IFERROR(IF(T64="","",VLOOKUP(T64,LookupTableArrowValues!$F$3:$G$27,2,TRUE)),"NA")</f>
        <v/>
      </c>
      <c r="G64" s="44" t="str">
        <f>IFERROR(IF(U64="","",VLOOKUP(U64,LookupTableArrowValues!$F$3:$G$27,2,TRUE)),"NA")</f>
        <v/>
      </c>
      <c r="H64" s="44" t="str">
        <f>IFERROR(IF(V64="","",VLOOKUP(V64,LookupTableArrowValues!$F$3:$G$27,2,TRUE)),"NA")</f>
        <v>↑</v>
      </c>
      <c r="I64" s="44" t="str">
        <f>IFERROR(IF(W64="","",VLOOKUP(W64,LookupTableArrowValues!$F$3:$G$27,2,TRUE)),"NA")</f>
        <v/>
      </c>
      <c r="J64" s="44" t="str">
        <f>IFERROR(IF(X64="","",VLOOKUP(X64,LookupTableArrowValues!$F$3:$G$27,2,TRUE)),"NA")</f>
        <v>↗</v>
      </c>
      <c r="K64" s="44" t="str">
        <f>IFERROR(IF(Y64="","",VLOOKUP(Y64,LookupTableArrowValues!$F$3:$G$27,2,TRUE)),"NA")</f>
        <v/>
      </c>
      <c r="L64" s="44" t="str">
        <f>IFERROR(IF(Z64="","",VLOOKUP(Z64,LookupTableArrowValues!$F$3:$G$27,2,TRUE)),"NA")</f>
        <v>→↗</v>
      </c>
      <c r="M64" s="44" t="str">
        <f>IFERROR(IF(AA64="","",VLOOKUP(AA64,LookupTableArrowValues!$F$3:$G$27,2,TRUE)),"NA")</f>
        <v>↗</v>
      </c>
      <c r="Q64" s="34" t="s">
        <v>43</v>
      </c>
      <c r="R64" s="7">
        <v>0</v>
      </c>
      <c r="S64" s="7">
        <v>-1.5</v>
      </c>
      <c r="T64" s="7"/>
      <c r="U64" s="7"/>
      <c r="V64" s="7">
        <v>2</v>
      </c>
      <c r="W64" s="7"/>
      <c r="X64" s="7">
        <v>1</v>
      </c>
      <c r="Y64" s="7"/>
      <c r="Z64" s="7">
        <v>0.5</v>
      </c>
      <c r="AA64" s="7">
        <v>1</v>
      </c>
    </row>
    <row r="65" spans="1:27" x14ac:dyDescent="0.3">
      <c r="C65" s="44" t="str">
        <f t="shared" si="4"/>
        <v>Reasonable profitable</v>
      </c>
      <c r="D65" s="44" t="str">
        <f>IFERROR(IF(R65="","",VLOOKUP(R65,LookupTableArrowValues!$F$3:$G$27,2,TRUE)),"NA")</f>
        <v>→</v>
      </c>
      <c r="E65" s="44" t="str">
        <f>IFERROR(IF(S65="","",VLOOKUP(S65,LookupTableArrowValues!$F$3:$G$27,2,TRUE)),"NA")</f>
        <v>↘↓</v>
      </c>
      <c r="F65" s="44" t="str">
        <f>IFERROR(IF(T65="","",VLOOKUP(T65,LookupTableArrowValues!$F$3:$G$27,2,TRUE)),"NA")</f>
        <v/>
      </c>
      <c r="G65" s="44" t="str">
        <f>IFERROR(IF(U65="","",VLOOKUP(U65,LookupTableArrowValues!$F$3:$G$27,2,TRUE)),"NA")</f>
        <v/>
      </c>
      <c r="H65" s="44" t="str">
        <f>IFERROR(IF(V65="","",VLOOKUP(V65,LookupTableArrowValues!$F$3:$G$27,2,TRUE)),"NA")</f>
        <v>↗</v>
      </c>
      <c r="I65" s="44" t="str">
        <f>IFERROR(IF(W65="","",VLOOKUP(W65,LookupTableArrowValues!$F$3:$G$27,2,TRUE)),"NA")</f>
        <v/>
      </c>
      <c r="J65" s="44" t="str">
        <f>IFERROR(IF(X65="","",VLOOKUP(X65,LookupTableArrowValues!$F$3:$G$27,2,TRUE)),"NA")</f>
        <v>↗</v>
      </c>
      <c r="K65" s="44" t="str">
        <f>IFERROR(IF(Y65="","",VLOOKUP(Y65,LookupTableArrowValues!$F$3:$G$27,2,TRUE)),"NA")</f>
        <v/>
      </c>
      <c r="L65" s="44" t="str">
        <f>IFERROR(IF(Z65="","",VLOOKUP(Z65,LookupTableArrowValues!$F$3:$G$27,2,TRUE)),"NA")</f>
        <v>↗</v>
      </c>
      <c r="M65" s="44" t="str">
        <f>IFERROR(IF(AA65="","",VLOOKUP(AA65,LookupTableArrowValues!$F$3:$G$27,2,TRUE)),"NA")</f>
        <v>↗</v>
      </c>
      <c r="Q65" s="34" t="s">
        <v>159</v>
      </c>
      <c r="R65" s="7">
        <v>0</v>
      </c>
      <c r="S65" s="7">
        <v>-1.5</v>
      </c>
      <c r="T65" s="7"/>
      <c r="U65" s="7"/>
      <c r="V65" s="7">
        <v>1</v>
      </c>
      <c r="W65" s="7"/>
      <c r="X65" s="7">
        <v>1</v>
      </c>
      <c r="Y65" s="7"/>
      <c r="Z65" s="7">
        <v>1</v>
      </c>
      <c r="AA65" s="7">
        <v>1</v>
      </c>
    </row>
    <row r="66" spans="1:27" x14ac:dyDescent="0.3">
      <c r="C66" s="44" t="str">
        <f t="shared" si="4"/>
        <v>Functional diversity</v>
      </c>
      <c r="D66" s="44" t="str">
        <f>IFERROR(IF(R66="","",VLOOKUP(R66,LookupTableArrowValues!$F$3:$G$27,2,TRUE)),"NA")</f>
        <v>→</v>
      </c>
      <c r="E66" s="44" t="str">
        <f>IFERROR(IF(S66="","",VLOOKUP(S66,LookupTableArrowValues!$F$3:$G$27,2,TRUE)),"NA")</f>
        <v>↗</v>
      </c>
      <c r="F66" s="44" t="str">
        <f>IFERROR(IF(T66="","",VLOOKUP(T66,LookupTableArrowValues!$F$3:$G$27,2,TRUE)),"NA")</f>
        <v/>
      </c>
      <c r="G66" s="44" t="str">
        <f>IFERROR(IF(U66="","",VLOOKUP(U66,LookupTableArrowValues!$F$3:$G$27,2,TRUE)),"NA")</f>
        <v/>
      </c>
      <c r="H66" s="44" t="str">
        <f>IFERROR(IF(V66="","",VLOOKUP(V66,LookupTableArrowValues!$F$3:$G$27,2,TRUE)),"NA")</f>
        <v>→</v>
      </c>
      <c r="I66" s="44" t="str">
        <f>IFERROR(IF(W66="","",VLOOKUP(W66,LookupTableArrowValues!$F$3:$G$27,2,TRUE)),"NA")</f>
        <v/>
      </c>
      <c r="J66" s="44" t="str">
        <f>IFERROR(IF(X66="","",VLOOKUP(X66,LookupTableArrowValues!$F$3:$G$27,2,TRUE)),"NA")</f>
        <v>↗</v>
      </c>
      <c r="K66" s="44" t="str">
        <f>IFERROR(IF(Y66="","",VLOOKUP(Y66,LookupTableArrowValues!$F$3:$G$27,2,TRUE)),"NA")</f>
        <v/>
      </c>
      <c r="L66" s="44" t="str">
        <f>IFERROR(IF(Z66="","",VLOOKUP(Z66,LookupTableArrowValues!$F$3:$G$27,2,TRUE)),"NA")</f>
        <v>↗</v>
      </c>
      <c r="M66" s="44" t="str">
        <f>IFERROR(IF(AA66="","",VLOOKUP(AA66,LookupTableArrowValues!$F$3:$G$27,2,TRUE)),"NA")</f>
        <v>↗</v>
      </c>
      <c r="Q66" s="34" t="s">
        <v>15</v>
      </c>
      <c r="R66" s="7">
        <v>0</v>
      </c>
      <c r="S66" s="7">
        <v>1</v>
      </c>
      <c r="T66" s="7"/>
      <c r="U66" s="7"/>
      <c r="V66" s="7">
        <v>0</v>
      </c>
      <c r="W66" s="7"/>
      <c r="X66" s="7">
        <v>1</v>
      </c>
      <c r="Y66" s="7"/>
      <c r="Z66" s="7">
        <v>1</v>
      </c>
      <c r="AA66" s="7">
        <v>1</v>
      </c>
    </row>
    <row r="67" spans="1:27" x14ac:dyDescent="0.3">
      <c r="A67" s="44" t="str">
        <f>Q67</f>
        <v>PL-Horticulture</v>
      </c>
      <c r="C67" s="44"/>
      <c r="D67" s="44" t="str">
        <f>IFERROR(IF(R67="","",VLOOKUP(R67,LookupTableArrowValues!$F$3:$G$27,2,TRUE)),"NA")</f>
        <v>→↘</v>
      </c>
      <c r="E67" s="44" t="str">
        <f>IFERROR(IF(S67="","",VLOOKUP(S67,LookupTableArrowValues!$F$3:$G$27,2,TRUE)),"NA")</f>
        <v>↘↓</v>
      </c>
      <c r="F67" s="44" t="str">
        <f>IFERROR(IF(T67="","",VLOOKUP(T67,LookupTableArrowValues!$F$3:$G$27,2,TRUE)),"NA")</f>
        <v/>
      </c>
      <c r="G67" s="44" t="str">
        <f>IFERROR(IF(U67="","",VLOOKUP(U67,LookupTableArrowValues!$F$3:$G$27,2,TRUE)),"NA")</f>
        <v>→↗</v>
      </c>
      <c r="H67" s="44" t="str">
        <f>IFERROR(IF(V67="","",VLOOKUP(V67,LookupTableArrowValues!$F$3:$G$27,2,TRUE)),"NA")</f>
        <v>→↗</v>
      </c>
      <c r="I67" s="44" t="str">
        <f>IFERROR(IF(W67="","",VLOOKUP(W67,LookupTableArrowValues!$F$3:$G$27,2,TRUE)),"NA")</f>
        <v/>
      </c>
      <c r="J67" s="44" t="str">
        <f>IFERROR(IF(X67="","",VLOOKUP(X67,LookupTableArrowValues!$F$3:$G$27,2,TRUE)),"NA")</f>
        <v/>
      </c>
      <c r="K67" s="44" t="str">
        <f>IFERROR(IF(Y67="","",VLOOKUP(Y67,LookupTableArrowValues!$F$3:$G$27,2,TRUE)),"NA")</f>
        <v/>
      </c>
      <c r="L67" s="44" t="str">
        <f>IFERROR(IF(Z67="","",VLOOKUP(Z67,LookupTableArrowValues!$F$3:$G$27,2,TRUE)),"NA")</f>
        <v/>
      </c>
      <c r="M67" s="44" t="str">
        <f>IFERROR(IF(AA67="","",VLOOKUP(AA67,LookupTableArrowValues!$F$3:$G$27,2,TRUE)),"NA")</f>
        <v>→↗</v>
      </c>
      <c r="Q67" s="11" t="s">
        <v>11</v>
      </c>
      <c r="R67" s="7">
        <v>-0.625</v>
      </c>
      <c r="S67" s="7">
        <v>-1.5</v>
      </c>
      <c r="T67" s="7"/>
      <c r="U67" s="7">
        <v>0.4375</v>
      </c>
      <c r="V67" s="7">
        <v>0.375</v>
      </c>
      <c r="W67" s="7"/>
      <c r="X67" s="7"/>
      <c r="Y67" s="7"/>
      <c r="Z67" s="7"/>
      <c r="AA67" s="7">
        <v>0.375</v>
      </c>
    </row>
    <row r="68" spans="1:27" x14ac:dyDescent="0.3">
      <c r="B68" s="44" t="str">
        <f>Q68</f>
        <v>Indicator</v>
      </c>
      <c r="C68" s="44"/>
      <c r="D68" s="44" t="str">
        <f>IFERROR(IF(R68="","",VLOOKUP(R68,LookupTableArrowValues!$F$3:$G$27,2,TRUE)),"NA")</f>
        <v>↘</v>
      </c>
      <c r="E68" s="44" t="str">
        <f>IFERROR(IF(S68="","",VLOOKUP(S68,LookupTableArrowValues!$F$3:$G$27,2,TRUE)),"NA")</f>
        <v>↘↓</v>
      </c>
      <c r="F68" s="44" t="str">
        <f>IFERROR(IF(T68="","",VLOOKUP(T68,LookupTableArrowValues!$F$3:$G$27,2,TRUE)),"NA")</f>
        <v/>
      </c>
      <c r="G68" s="44" t="str">
        <f>IFERROR(IF(U68="","",VLOOKUP(U68,LookupTableArrowValues!$F$3:$G$27,2,TRUE)),"NA")</f>
        <v>→↗</v>
      </c>
      <c r="H68" s="44" t="str">
        <f>IFERROR(IF(V68="","",VLOOKUP(V68,LookupTableArrowValues!$F$3:$G$27,2,TRUE)),"NA")</f>
        <v>→↗</v>
      </c>
      <c r="I68" s="44" t="str">
        <f>IFERROR(IF(W68="","",VLOOKUP(W68,LookupTableArrowValues!$F$3:$G$27,2,TRUE)),"NA")</f>
        <v/>
      </c>
      <c r="J68" s="44" t="str">
        <f>IFERROR(IF(X68="","",VLOOKUP(X68,LookupTableArrowValues!$F$3:$G$27,2,TRUE)),"NA")</f>
        <v/>
      </c>
      <c r="K68" s="44" t="str">
        <f>IFERROR(IF(Y68="","",VLOOKUP(Y68,LookupTableArrowValues!$F$3:$G$27,2,TRUE)),"NA")</f>
        <v/>
      </c>
      <c r="L68" s="44" t="str">
        <f>IFERROR(IF(Z68="","",VLOOKUP(Z68,LookupTableArrowValues!$F$3:$G$27,2,TRUE)),"NA")</f>
        <v/>
      </c>
      <c r="M68" s="44" t="str">
        <f>IFERROR(IF(AA68="","",VLOOKUP(AA68,LookupTableArrowValues!$F$3:$G$27,2,TRUE)),"NA")</f>
        <v>→↗</v>
      </c>
      <c r="Q68" s="14" t="s">
        <v>19</v>
      </c>
      <c r="R68" s="7">
        <v>-0.75</v>
      </c>
      <c r="S68" s="7">
        <v>-1.5</v>
      </c>
      <c r="T68" s="7"/>
      <c r="U68" s="7">
        <v>0.625</v>
      </c>
      <c r="V68" s="7">
        <v>0.375</v>
      </c>
      <c r="W68" s="7"/>
      <c r="X68" s="7"/>
      <c r="Y68" s="7"/>
      <c r="Z68" s="7"/>
      <c r="AA68" s="7">
        <v>0.625</v>
      </c>
    </row>
    <row r="69" spans="1:27" x14ac:dyDescent="0.3">
      <c r="C69" s="44" t="str">
        <f>Q69</f>
        <v>Utilised agricultural area</v>
      </c>
      <c r="D69" s="44" t="str">
        <f>IFERROR(IF(R69="","",VLOOKUP(R69,LookupTableArrowValues!$F$3:$G$27,2,TRUE)),"NA")</f>
        <v>→</v>
      </c>
      <c r="E69" s="44" t="str">
        <f>IFERROR(IF(S69="","",VLOOKUP(S69,LookupTableArrowValues!$F$3:$G$27,2,TRUE)),"NA")</f>
        <v>↘↓</v>
      </c>
      <c r="F69" s="44" t="str">
        <f>IFERROR(IF(T69="","",VLOOKUP(T69,LookupTableArrowValues!$F$3:$G$27,2,TRUE)),"NA")</f>
        <v/>
      </c>
      <c r="G69" s="44" t="str">
        <f>IFERROR(IF(U69="","",VLOOKUP(U69,LookupTableArrowValues!$F$3:$G$27,2,TRUE)),"NA")</f>
        <v>↗</v>
      </c>
      <c r="H69" s="44" t="str">
        <f>IFERROR(IF(V69="","",VLOOKUP(V69,LookupTableArrowValues!$F$3:$G$27,2,TRUE)),"NA")</f>
        <v>→</v>
      </c>
      <c r="I69" s="44" t="str">
        <f>IFERROR(IF(W69="","",VLOOKUP(W69,LookupTableArrowValues!$F$3:$G$27,2,TRUE)),"NA")</f>
        <v/>
      </c>
      <c r="J69" s="44" t="str">
        <f>IFERROR(IF(X69="","",VLOOKUP(X69,LookupTableArrowValues!$F$3:$G$27,2,TRUE)),"NA")</f>
        <v/>
      </c>
      <c r="K69" s="44" t="str">
        <f>IFERROR(IF(Y69="","",VLOOKUP(Y69,LookupTableArrowValues!$F$3:$G$27,2,TRUE)),"NA")</f>
        <v/>
      </c>
      <c r="L69" s="44" t="str">
        <f>IFERROR(IF(Z69="","",VLOOKUP(Z69,LookupTableArrowValues!$F$3:$G$27,2,TRUE)),"NA")</f>
        <v/>
      </c>
      <c r="M69" s="44" t="str">
        <f>IFERROR(IF(AA69="","",VLOOKUP(AA69,LookupTableArrowValues!$F$3:$G$27,2,TRUE)),"NA")</f>
        <v>→</v>
      </c>
      <c r="Q69" s="34" t="s">
        <v>215</v>
      </c>
      <c r="R69" s="7">
        <v>0</v>
      </c>
      <c r="S69" s="7">
        <v>-1.5</v>
      </c>
      <c r="T69" s="7"/>
      <c r="U69" s="7">
        <v>1</v>
      </c>
      <c r="V69" s="7">
        <v>0</v>
      </c>
      <c r="W69" s="7"/>
      <c r="X69" s="7"/>
      <c r="Y69" s="7"/>
      <c r="Z69" s="7"/>
      <c r="AA69" s="7">
        <v>0</v>
      </c>
    </row>
    <row r="70" spans="1:27" x14ac:dyDescent="0.3">
      <c r="C70" s="44" t="str">
        <f>Q70</f>
        <v>Purchase prices for agricultural products</v>
      </c>
      <c r="D70" s="44" t="str">
        <f>IFERROR(IF(R70="","",VLOOKUP(R70,LookupTableArrowValues!$F$3:$G$27,2,TRUE)),"NA")</f>
        <v>↘</v>
      </c>
      <c r="E70" s="44" t="str">
        <f>IFERROR(IF(S70="","",VLOOKUP(S70,LookupTableArrowValues!$F$3:$G$27,2,TRUE)),"NA")</f>
        <v>↘↓</v>
      </c>
      <c r="F70" s="44" t="str">
        <f>IFERROR(IF(T70="","",VLOOKUP(T70,LookupTableArrowValues!$F$3:$G$27,2,TRUE)),"NA")</f>
        <v/>
      </c>
      <c r="G70" s="44" t="str">
        <f>IFERROR(IF(U70="","",VLOOKUP(U70,LookupTableArrowValues!$F$3:$G$27,2,TRUE)),"NA")</f>
        <v>→↗</v>
      </c>
      <c r="H70" s="44" t="str">
        <f>IFERROR(IF(V70="","",VLOOKUP(V70,LookupTableArrowValues!$F$3:$G$27,2,TRUE)),"NA")</f>
        <v>→↗</v>
      </c>
      <c r="I70" s="44" t="str">
        <f>IFERROR(IF(W70="","",VLOOKUP(W70,LookupTableArrowValues!$F$3:$G$27,2,TRUE)),"NA")</f>
        <v/>
      </c>
      <c r="J70" s="44" t="str">
        <f>IFERROR(IF(X70="","",VLOOKUP(X70,LookupTableArrowValues!$F$3:$G$27,2,TRUE)),"NA")</f>
        <v/>
      </c>
      <c r="K70" s="44" t="str">
        <f>IFERROR(IF(Y70="","",VLOOKUP(Y70,LookupTableArrowValues!$F$3:$G$27,2,TRUE)),"NA")</f>
        <v/>
      </c>
      <c r="L70" s="44" t="str">
        <f>IFERROR(IF(Z70="","",VLOOKUP(Z70,LookupTableArrowValues!$F$3:$G$27,2,TRUE)),"NA")</f>
        <v/>
      </c>
      <c r="M70" s="44" t="str">
        <f>IFERROR(IF(AA70="","",VLOOKUP(AA70,LookupTableArrowValues!$F$3:$G$27,2,TRUE)),"NA")</f>
        <v>↑</v>
      </c>
      <c r="Q70" s="34" t="s">
        <v>216</v>
      </c>
      <c r="R70" s="7">
        <v>-1</v>
      </c>
      <c r="S70" s="7">
        <v>-1.5</v>
      </c>
      <c r="T70" s="7"/>
      <c r="U70" s="7">
        <v>0.5</v>
      </c>
      <c r="V70" s="7">
        <v>0.5</v>
      </c>
      <c r="W70" s="7"/>
      <c r="X70" s="7"/>
      <c r="Y70" s="7"/>
      <c r="Z70" s="7"/>
      <c r="AA70" s="7">
        <v>2</v>
      </c>
    </row>
    <row r="71" spans="1:27" x14ac:dyDescent="0.3">
      <c r="C71" s="44" t="str">
        <f>Q71</f>
        <v>Income dynamics</v>
      </c>
      <c r="D71" s="44" t="str">
        <f>IFERROR(IF(R71="","",VLOOKUP(R71,LookupTableArrowValues!$F$3:$G$27,2,TRUE)),"NA")</f>
        <v>↘</v>
      </c>
      <c r="E71" s="44" t="str">
        <f>IFERROR(IF(S71="","",VLOOKUP(S71,LookupTableArrowValues!$F$3:$G$27,2,TRUE)),"NA")</f>
        <v>↘↓</v>
      </c>
      <c r="F71" s="44" t="str">
        <f>IFERROR(IF(T71="","",VLOOKUP(T71,LookupTableArrowValues!$F$3:$G$27,2,TRUE)),"NA")</f>
        <v/>
      </c>
      <c r="G71" s="44" t="str">
        <f>IFERROR(IF(U71="","",VLOOKUP(U71,LookupTableArrowValues!$F$3:$G$27,2,TRUE)),"NA")</f>
        <v>→↗</v>
      </c>
      <c r="H71" s="44" t="str">
        <f>IFERROR(IF(V71="","",VLOOKUP(V71,LookupTableArrowValues!$F$3:$G$27,2,TRUE)),"NA")</f>
        <v>→↗</v>
      </c>
      <c r="I71" s="44" t="str">
        <f>IFERROR(IF(W71="","",VLOOKUP(W71,LookupTableArrowValues!$F$3:$G$27,2,TRUE)),"NA")</f>
        <v/>
      </c>
      <c r="J71" s="44" t="str">
        <f>IFERROR(IF(X71="","",VLOOKUP(X71,LookupTableArrowValues!$F$3:$G$27,2,TRUE)),"NA")</f>
        <v/>
      </c>
      <c r="K71" s="44" t="str">
        <f>IFERROR(IF(Y71="","",VLOOKUP(Y71,LookupTableArrowValues!$F$3:$G$27,2,TRUE)),"NA")</f>
        <v/>
      </c>
      <c r="L71" s="44" t="str">
        <f>IFERROR(IF(Z71="","",VLOOKUP(Z71,LookupTableArrowValues!$F$3:$G$27,2,TRUE)),"NA")</f>
        <v/>
      </c>
      <c r="M71" s="44" t="str">
        <f>IFERROR(IF(AA71="","",VLOOKUP(AA71,LookupTableArrowValues!$F$3:$G$27,2,TRUE)),"NA")</f>
        <v>→↗</v>
      </c>
      <c r="Q71" s="34" t="s">
        <v>12</v>
      </c>
      <c r="R71" s="7">
        <v>-1</v>
      </c>
      <c r="S71" s="7">
        <v>-1.5</v>
      </c>
      <c r="T71" s="7"/>
      <c r="U71" s="7">
        <v>0.5</v>
      </c>
      <c r="V71" s="7">
        <v>0.5</v>
      </c>
      <c r="W71" s="7"/>
      <c r="X71" s="7"/>
      <c r="Y71" s="7"/>
      <c r="Z71" s="7"/>
      <c r="AA71" s="7">
        <v>0.5</v>
      </c>
    </row>
    <row r="72" spans="1:27" x14ac:dyDescent="0.3">
      <c r="C72" s="44" t="str">
        <f>Q72</f>
        <v>Labour costs</v>
      </c>
      <c r="D72" s="44" t="str">
        <f>IFERROR(IF(R72="","",VLOOKUP(R72,LookupTableArrowValues!$F$3:$G$27,2,TRUE)),"NA")</f>
        <v>↘</v>
      </c>
      <c r="E72" s="44" t="str">
        <f>IFERROR(IF(S72="","",VLOOKUP(S72,LookupTableArrowValues!$F$3:$G$27,2,TRUE)),"NA")</f>
        <v>↘↓</v>
      </c>
      <c r="F72" s="44" t="str">
        <f>IFERROR(IF(T72="","",VLOOKUP(T72,LookupTableArrowValues!$F$3:$G$27,2,TRUE)),"NA")</f>
        <v/>
      </c>
      <c r="G72" s="44" t="str">
        <f>IFERROR(IF(U72="","",VLOOKUP(U72,LookupTableArrowValues!$F$3:$G$27,2,TRUE)),"NA")</f>
        <v>→↗</v>
      </c>
      <c r="H72" s="44" t="str">
        <f>IFERROR(IF(V72="","",VLOOKUP(V72,LookupTableArrowValues!$F$3:$G$27,2,TRUE)),"NA")</f>
        <v>→↗</v>
      </c>
      <c r="I72" s="44" t="str">
        <f>IFERROR(IF(W72="","",VLOOKUP(W72,LookupTableArrowValues!$F$3:$G$27,2,TRUE)),"NA")</f>
        <v/>
      </c>
      <c r="J72" s="44" t="str">
        <f>IFERROR(IF(X72="","",VLOOKUP(X72,LookupTableArrowValues!$F$3:$G$27,2,TRUE)),"NA")</f>
        <v/>
      </c>
      <c r="K72" s="44" t="str">
        <f>IFERROR(IF(Y72="","",VLOOKUP(Y72,LookupTableArrowValues!$F$3:$G$27,2,TRUE)),"NA")</f>
        <v/>
      </c>
      <c r="L72" s="44" t="str">
        <f>IFERROR(IF(Z72="","",VLOOKUP(Z72,LookupTableArrowValues!$F$3:$G$27,2,TRUE)),"NA")</f>
        <v/>
      </c>
      <c r="M72" s="44" t="str">
        <f>IFERROR(IF(AA72="","",VLOOKUP(AA72,LookupTableArrowValues!$F$3:$G$27,2,TRUE)),"NA")</f>
        <v>→</v>
      </c>
      <c r="Q72" s="34" t="s">
        <v>13</v>
      </c>
      <c r="R72" s="7">
        <v>-1</v>
      </c>
      <c r="S72" s="7">
        <v>-1.5</v>
      </c>
      <c r="T72" s="7"/>
      <c r="U72" s="7">
        <v>0.5</v>
      </c>
      <c r="V72" s="7">
        <v>0.5</v>
      </c>
      <c r="W72" s="7"/>
      <c r="X72" s="7"/>
      <c r="Y72" s="7"/>
      <c r="Z72" s="7"/>
      <c r="AA72" s="7">
        <v>0</v>
      </c>
    </row>
    <row r="73" spans="1:27" x14ac:dyDescent="0.3">
      <c r="B73" s="44" t="str">
        <f>Q73</f>
        <v>Resilience attributes</v>
      </c>
      <c r="C73" s="44"/>
      <c r="D73" s="44" t="str">
        <f>IFERROR(IF(R73="","",VLOOKUP(R73,LookupTableArrowValues!$F$3:$G$27,2,TRUE)),"NA")</f>
        <v>→↘</v>
      </c>
      <c r="E73" s="44" t="str">
        <f>IFERROR(IF(S73="","",VLOOKUP(S73,LookupTableArrowValues!$F$3:$G$27,2,TRUE)),"NA")</f>
        <v>↘↓</v>
      </c>
      <c r="F73" s="44" t="str">
        <f>IFERROR(IF(T73="","",VLOOKUP(T73,LookupTableArrowValues!$F$3:$G$27,2,TRUE)),"NA")</f>
        <v/>
      </c>
      <c r="G73" s="44" t="str">
        <f>IFERROR(IF(U73="","",VLOOKUP(U73,LookupTableArrowValues!$F$3:$G$27,2,TRUE)),"NA")</f>
        <v>→</v>
      </c>
      <c r="H73" s="44" t="str">
        <f>IFERROR(IF(V73="","",VLOOKUP(V73,LookupTableArrowValues!$F$3:$G$27,2,TRUE)),"NA")</f>
        <v>→↗</v>
      </c>
      <c r="I73" s="44" t="str">
        <f>IFERROR(IF(W73="","",VLOOKUP(W73,LookupTableArrowValues!$F$3:$G$27,2,TRUE)),"NA")</f>
        <v/>
      </c>
      <c r="J73" s="44" t="str">
        <f>IFERROR(IF(X73="","",VLOOKUP(X73,LookupTableArrowValues!$F$3:$G$27,2,TRUE)),"NA")</f>
        <v/>
      </c>
      <c r="K73" s="44" t="str">
        <f>IFERROR(IF(Y73="","",VLOOKUP(Y73,LookupTableArrowValues!$F$3:$G$27,2,TRUE)),"NA")</f>
        <v/>
      </c>
      <c r="L73" s="44" t="str">
        <f>IFERROR(IF(Z73="","",VLOOKUP(Z73,LookupTableArrowValues!$F$3:$G$27,2,TRUE)),"NA")</f>
        <v/>
      </c>
      <c r="M73" s="44" t="str">
        <f>IFERROR(IF(AA73="","",VLOOKUP(AA73,LookupTableArrowValues!$F$3:$G$27,2,TRUE)),"NA")</f>
        <v>→</v>
      </c>
      <c r="Q73" s="14" t="s">
        <v>26</v>
      </c>
      <c r="R73" s="7">
        <v>-0.5</v>
      </c>
      <c r="S73" s="7">
        <v>-1.5</v>
      </c>
      <c r="T73" s="7"/>
      <c r="U73" s="7">
        <v>0.25</v>
      </c>
      <c r="V73" s="7">
        <v>0.375</v>
      </c>
      <c r="W73" s="7"/>
      <c r="X73" s="7"/>
      <c r="Y73" s="7"/>
      <c r="Z73" s="7"/>
      <c r="AA73" s="7">
        <v>0.125</v>
      </c>
    </row>
    <row r="74" spans="1:27" x14ac:dyDescent="0.3">
      <c r="C74" s="44" t="str">
        <f>Q74</f>
        <v>Production coupled with local and natural capital</v>
      </c>
      <c r="D74" s="44" t="str">
        <f>IFERROR(IF(R74="","",VLOOKUP(R74,LookupTableArrowValues!$F$3:$G$27,2,TRUE)),"NA")</f>
        <v>↘</v>
      </c>
      <c r="E74" s="44" t="str">
        <f>IFERROR(IF(S74="","",VLOOKUP(S74,LookupTableArrowValues!$F$3:$G$27,2,TRUE)),"NA")</f>
        <v>↘↓</v>
      </c>
      <c r="F74" s="44" t="str">
        <f>IFERROR(IF(T74="","",VLOOKUP(T74,LookupTableArrowValues!$F$3:$G$27,2,TRUE)),"NA")</f>
        <v/>
      </c>
      <c r="G74" s="44" t="str">
        <f>IFERROR(IF(U74="","",VLOOKUP(U74,LookupTableArrowValues!$F$3:$G$27,2,TRUE)),"NA")</f>
        <v>↗</v>
      </c>
      <c r="H74" s="44" t="str">
        <f>IFERROR(IF(V74="","",VLOOKUP(V74,LookupTableArrowValues!$F$3:$G$27,2,TRUE)),"NA")</f>
        <v>↗</v>
      </c>
      <c r="I74" s="44" t="str">
        <f>IFERROR(IF(W74="","",VLOOKUP(W74,LookupTableArrowValues!$F$3:$G$27,2,TRUE)),"NA")</f>
        <v/>
      </c>
      <c r="J74" s="44" t="str">
        <f>IFERROR(IF(X74="","",VLOOKUP(X74,LookupTableArrowValues!$F$3:$G$27,2,TRUE)),"NA")</f>
        <v/>
      </c>
      <c r="K74" s="44" t="str">
        <f>IFERROR(IF(Y74="","",VLOOKUP(Y74,LookupTableArrowValues!$F$3:$G$27,2,TRUE)),"NA")</f>
        <v/>
      </c>
      <c r="L74" s="44" t="str">
        <f>IFERROR(IF(Z74="","",VLOOKUP(Z74,LookupTableArrowValues!$F$3:$G$27,2,TRUE)),"NA")</f>
        <v/>
      </c>
      <c r="M74" s="44" t="str">
        <f>IFERROR(IF(AA74="","",VLOOKUP(AA74,LookupTableArrowValues!$F$3:$G$27,2,TRUE)),"NA")</f>
        <v>↗↑</v>
      </c>
      <c r="Q74" s="34" t="s">
        <v>14</v>
      </c>
      <c r="R74" s="7">
        <v>-1</v>
      </c>
      <c r="S74" s="7">
        <v>-1.5</v>
      </c>
      <c r="T74" s="7"/>
      <c r="U74" s="7">
        <v>1</v>
      </c>
      <c r="V74" s="7">
        <v>1</v>
      </c>
      <c r="W74" s="7"/>
      <c r="X74" s="7"/>
      <c r="Y74" s="7"/>
      <c r="Z74" s="7"/>
      <c r="AA74" s="7">
        <v>1.5</v>
      </c>
    </row>
    <row r="75" spans="1:27" x14ac:dyDescent="0.3">
      <c r="C75" s="44" t="str">
        <f>Q75</f>
        <v>Response diversity</v>
      </c>
      <c r="D75" s="44" t="str">
        <f>IFERROR(IF(R75="","",VLOOKUP(R75,LookupTableArrowValues!$F$3:$G$27,2,TRUE)),"NA")</f>
        <v>→</v>
      </c>
      <c r="E75" s="44" t="str">
        <f>IFERROR(IF(S75="","",VLOOKUP(S75,LookupTableArrowValues!$F$3:$G$27,2,TRUE)),"NA")</f>
        <v>↘↓</v>
      </c>
      <c r="F75" s="44" t="str">
        <f>IFERROR(IF(T75="","",VLOOKUP(T75,LookupTableArrowValues!$F$3:$G$27,2,TRUE)),"NA")</f>
        <v/>
      </c>
      <c r="G75" s="44" t="str">
        <f>IFERROR(IF(U75="","",VLOOKUP(U75,LookupTableArrowValues!$F$3:$G$27,2,TRUE)),"NA")</f>
        <v>→↗</v>
      </c>
      <c r="H75" s="44" t="str">
        <f>IFERROR(IF(V75="","",VLOOKUP(V75,LookupTableArrowValues!$F$3:$G$27,2,TRUE)),"NA")</f>
        <v>→</v>
      </c>
      <c r="I75" s="44" t="str">
        <f>IFERROR(IF(W75="","",VLOOKUP(W75,LookupTableArrowValues!$F$3:$G$27,2,TRUE)),"NA")</f>
        <v/>
      </c>
      <c r="J75" s="44" t="str">
        <f>IFERROR(IF(X75="","",VLOOKUP(X75,LookupTableArrowValues!$F$3:$G$27,2,TRUE)),"NA")</f>
        <v/>
      </c>
      <c r="K75" s="44" t="str">
        <f>IFERROR(IF(Y75="","",VLOOKUP(Y75,LookupTableArrowValues!$F$3:$G$27,2,TRUE)),"NA")</f>
        <v/>
      </c>
      <c r="L75" s="44" t="str">
        <f>IFERROR(IF(Z75="","",VLOOKUP(Z75,LookupTableArrowValues!$F$3:$G$27,2,TRUE)),"NA")</f>
        <v/>
      </c>
      <c r="M75" s="44" t="str">
        <f>IFERROR(IF(AA75="","",VLOOKUP(AA75,LookupTableArrowValues!$F$3:$G$27,2,TRUE)),"NA")</f>
        <v>→↘</v>
      </c>
      <c r="Q75" s="34" t="s">
        <v>16</v>
      </c>
      <c r="R75" s="7">
        <v>0</v>
      </c>
      <c r="S75" s="7">
        <v>-1.5</v>
      </c>
      <c r="T75" s="7"/>
      <c r="U75" s="7">
        <v>0.5</v>
      </c>
      <c r="V75" s="7">
        <v>0</v>
      </c>
      <c r="W75" s="7"/>
      <c r="X75" s="7"/>
      <c r="Y75" s="7"/>
      <c r="Z75" s="7"/>
      <c r="AA75" s="7">
        <v>-0.5</v>
      </c>
    </row>
    <row r="76" spans="1:27" x14ac:dyDescent="0.3">
      <c r="C76" s="44" t="str">
        <f>Q76</f>
        <v>Reasonable profitable</v>
      </c>
      <c r="D76" s="44" t="str">
        <f>IFERROR(IF(R76="","",VLOOKUP(R76,LookupTableArrowValues!$F$3:$G$27,2,TRUE)),"NA")</f>
        <v>↘</v>
      </c>
      <c r="E76" s="44" t="str">
        <f>IFERROR(IF(S76="","",VLOOKUP(S76,LookupTableArrowValues!$F$3:$G$27,2,TRUE)),"NA")</f>
        <v>↘↓</v>
      </c>
      <c r="F76" s="44" t="str">
        <f>IFERROR(IF(T76="","",VLOOKUP(T76,LookupTableArrowValues!$F$3:$G$27,2,TRUE)),"NA")</f>
        <v/>
      </c>
      <c r="G76" s="44" t="str">
        <f>IFERROR(IF(U76="","",VLOOKUP(U76,LookupTableArrowValues!$F$3:$G$27,2,TRUE)),"NA")</f>
        <v>→</v>
      </c>
      <c r="H76" s="44" t="str">
        <f>IFERROR(IF(V76="","",VLOOKUP(V76,LookupTableArrowValues!$F$3:$G$27,2,TRUE)),"NA")</f>
        <v>→↗</v>
      </c>
      <c r="I76" s="44" t="str">
        <f>IFERROR(IF(W76="","",VLOOKUP(W76,LookupTableArrowValues!$F$3:$G$27,2,TRUE)),"NA")</f>
        <v/>
      </c>
      <c r="J76" s="44" t="str">
        <f>IFERROR(IF(X76="","",VLOOKUP(X76,LookupTableArrowValues!$F$3:$G$27,2,TRUE)),"NA")</f>
        <v/>
      </c>
      <c r="K76" s="44" t="str">
        <f>IFERROR(IF(Y76="","",VLOOKUP(Y76,LookupTableArrowValues!$F$3:$G$27,2,TRUE)),"NA")</f>
        <v/>
      </c>
      <c r="L76" s="44" t="str">
        <f>IFERROR(IF(Z76="","",VLOOKUP(Z76,LookupTableArrowValues!$F$3:$G$27,2,TRUE)),"NA")</f>
        <v/>
      </c>
      <c r="M76" s="44" t="str">
        <f>IFERROR(IF(AA76="","",VLOOKUP(AA76,LookupTableArrowValues!$F$3:$G$27,2,TRUE)),"NA")</f>
        <v>→</v>
      </c>
      <c r="Q76" s="34" t="s">
        <v>159</v>
      </c>
      <c r="R76" s="7">
        <v>-1</v>
      </c>
      <c r="S76" s="7">
        <v>-1.5</v>
      </c>
      <c r="T76" s="7"/>
      <c r="U76" s="7">
        <v>0</v>
      </c>
      <c r="V76" s="7">
        <v>0.5</v>
      </c>
      <c r="W76" s="7"/>
      <c r="X76" s="7"/>
      <c r="Y76" s="7"/>
      <c r="Z76" s="7"/>
      <c r="AA76" s="7">
        <v>0</v>
      </c>
    </row>
    <row r="77" spans="1:27" x14ac:dyDescent="0.3">
      <c r="C77" s="44" t="str">
        <f>Q77</f>
        <v>Functional diversity</v>
      </c>
      <c r="D77" s="44" t="str">
        <f>IFERROR(IF(R77="","",VLOOKUP(R77,LookupTableArrowValues!$F$3:$G$27,2,TRUE)),"NA")</f>
        <v>→</v>
      </c>
      <c r="E77" s="44" t="str">
        <f>IFERROR(IF(S77="","",VLOOKUP(S77,LookupTableArrowValues!$F$3:$G$27,2,TRUE)),"NA")</f>
        <v>↘↓</v>
      </c>
      <c r="F77" s="44" t="str">
        <f>IFERROR(IF(T77="","",VLOOKUP(T77,LookupTableArrowValues!$F$3:$G$27,2,TRUE)),"NA")</f>
        <v/>
      </c>
      <c r="G77" s="44" t="str">
        <f>IFERROR(IF(U77="","",VLOOKUP(U77,LookupTableArrowValues!$F$3:$G$27,2,TRUE)),"NA")</f>
        <v>→↘</v>
      </c>
      <c r="H77" s="44" t="str">
        <f>IFERROR(IF(V77="","",VLOOKUP(V77,LookupTableArrowValues!$F$3:$G$27,2,TRUE)),"NA")</f>
        <v>→</v>
      </c>
      <c r="I77" s="44" t="str">
        <f>IFERROR(IF(W77="","",VLOOKUP(W77,LookupTableArrowValues!$F$3:$G$27,2,TRUE)),"NA")</f>
        <v/>
      </c>
      <c r="J77" s="44" t="str">
        <f>IFERROR(IF(X77="","",VLOOKUP(X77,LookupTableArrowValues!$F$3:$G$27,2,TRUE)),"NA")</f>
        <v/>
      </c>
      <c r="K77" s="44" t="str">
        <f>IFERROR(IF(Y77="","",VLOOKUP(Y77,LookupTableArrowValues!$F$3:$G$27,2,TRUE)),"NA")</f>
        <v/>
      </c>
      <c r="L77" s="44" t="str">
        <f>IFERROR(IF(Z77="","",VLOOKUP(Z77,LookupTableArrowValues!$F$3:$G$27,2,TRUE)),"NA")</f>
        <v/>
      </c>
      <c r="M77" s="44" t="str">
        <f>IFERROR(IF(AA77="","",VLOOKUP(AA77,LookupTableArrowValues!$F$3:$G$27,2,TRUE)),"NA")</f>
        <v>→↘</v>
      </c>
      <c r="Q77" s="34" t="s">
        <v>15</v>
      </c>
      <c r="R77" s="7">
        <v>0</v>
      </c>
      <c r="S77" s="7">
        <v>-1.5</v>
      </c>
      <c r="T77" s="7"/>
      <c r="U77" s="7">
        <v>-0.5</v>
      </c>
      <c r="V77" s="7">
        <v>0</v>
      </c>
      <c r="W77" s="7"/>
      <c r="X77" s="7"/>
      <c r="Y77" s="7"/>
      <c r="Z77" s="7"/>
      <c r="AA77" s="7">
        <v>-0.5</v>
      </c>
    </row>
    <row r="78" spans="1:27" x14ac:dyDescent="0.3">
      <c r="A78" s="44" t="str">
        <f>Q78</f>
        <v>RO-Mixed</v>
      </c>
      <c r="C78" s="44"/>
      <c r="D78" s="44" t="str">
        <f>IFERROR(IF(R78="","",VLOOKUP(R78,LookupTableArrowValues!$F$3:$G$27,2,TRUE)),"NA")</f>
        <v>→↗</v>
      </c>
      <c r="E78" s="44" t="str">
        <f>IFERROR(IF(S78="","",VLOOKUP(S78,LookupTableArrowValues!$F$3:$G$27,2,TRUE)),"NA")</f>
        <v>→↗</v>
      </c>
      <c r="F78" s="44" t="str">
        <f>IFERROR(IF(T78="","",VLOOKUP(T78,LookupTableArrowValues!$F$3:$G$27,2,TRUE)),"NA")</f>
        <v/>
      </c>
      <c r="G78" s="44" t="str">
        <f>IFERROR(IF(U78="","",VLOOKUP(U78,LookupTableArrowValues!$F$3:$G$27,2,TRUE)),"NA")</f>
        <v>↗</v>
      </c>
      <c r="H78" s="44" t="str">
        <f>IFERROR(IF(V78="","",VLOOKUP(V78,LookupTableArrowValues!$F$3:$G$27,2,TRUE)),"NA")</f>
        <v/>
      </c>
      <c r="I78" s="44" t="str">
        <f>IFERROR(IF(W78="","",VLOOKUP(W78,LookupTableArrowValues!$F$3:$G$27,2,TRUE)),"NA")</f>
        <v/>
      </c>
      <c r="J78" s="44" t="str">
        <f>IFERROR(IF(X78="","",VLOOKUP(X78,LookupTableArrowValues!$F$3:$G$27,2,TRUE)),"NA")</f>
        <v>↗</v>
      </c>
      <c r="K78" s="44" t="str">
        <f>IFERROR(IF(Y78="","",VLOOKUP(Y78,LookupTableArrowValues!$F$3:$G$27,2,TRUE)),"NA")</f>
        <v/>
      </c>
      <c r="L78" s="44" t="str">
        <f>IFERROR(IF(Z78="","",VLOOKUP(Z78,LookupTableArrowValues!$F$3:$G$27,2,TRUE)),"NA")</f>
        <v>↗</v>
      </c>
      <c r="M78" s="44" t="str">
        <f>IFERROR(IF(AA78="","",VLOOKUP(AA78,LookupTableArrowValues!$F$3:$G$27,2,TRUE)),"NA")</f>
        <v>↗</v>
      </c>
      <c r="Q78" s="11" t="s">
        <v>104</v>
      </c>
      <c r="R78" s="7">
        <v>0.375</v>
      </c>
      <c r="S78" s="7">
        <v>0.40625</v>
      </c>
      <c r="T78" s="7"/>
      <c r="U78" s="7">
        <v>1.125</v>
      </c>
      <c r="V78" s="7"/>
      <c r="W78" s="7"/>
      <c r="X78" s="7">
        <v>1.125</v>
      </c>
      <c r="Y78" s="7"/>
      <c r="Z78" s="7">
        <v>1.125</v>
      </c>
      <c r="AA78" s="7">
        <v>1.125</v>
      </c>
    </row>
    <row r="79" spans="1:27" x14ac:dyDescent="0.3">
      <c r="B79" s="44" t="str">
        <f>Q79</f>
        <v>Indicator</v>
      </c>
      <c r="C79" s="44"/>
      <c r="D79" s="44" t="str">
        <f>IFERROR(IF(R79="","",VLOOKUP(R79,LookupTableArrowValues!$F$3:$G$27,2,TRUE)),"NA")</f>
        <v>→</v>
      </c>
      <c r="E79" s="44" t="str">
        <f>IFERROR(IF(S79="","",VLOOKUP(S79,LookupTableArrowValues!$F$3:$G$27,2,TRUE)),"NA")</f>
        <v>→↗</v>
      </c>
      <c r="F79" s="44" t="str">
        <f>IFERROR(IF(T79="","",VLOOKUP(T79,LookupTableArrowValues!$F$3:$G$27,2,TRUE)),"NA")</f>
        <v/>
      </c>
      <c r="G79" s="44" t="str">
        <f>IFERROR(IF(U79="","",VLOOKUP(U79,LookupTableArrowValues!$F$3:$G$27,2,TRUE)),"NA")</f>
        <v>↗</v>
      </c>
      <c r="H79" s="44" t="str">
        <f>IFERROR(IF(V79="","",VLOOKUP(V79,LookupTableArrowValues!$F$3:$G$27,2,TRUE)),"NA")</f>
        <v/>
      </c>
      <c r="I79" s="44" t="str">
        <f>IFERROR(IF(W79="","",VLOOKUP(W79,LookupTableArrowValues!$F$3:$G$27,2,TRUE)),"NA")</f>
        <v/>
      </c>
      <c r="J79" s="44" t="str">
        <f>IFERROR(IF(X79="","",VLOOKUP(X79,LookupTableArrowValues!$F$3:$G$27,2,TRUE)),"NA")</f>
        <v>↗</v>
      </c>
      <c r="K79" s="44" t="str">
        <f>IFERROR(IF(Y79="","",VLOOKUP(Y79,LookupTableArrowValues!$F$3:$G$27,2,TRUE)),"NA")</f>
        <v/>
      </c>
      <c r="L79" s="44" t="str">
        <f>IFERROR(IF(Z79="","",VLOOKUP(Z79,LookupTableArrowValues!$F$3:$G$27,2,TRUE)),"NA")</f>
        <v>↗</v>
      </c>
      <c r="M79" s="44" t="str">
        <f>IFERROR(IF(AA79="","",VLOOKUP(AA79,LookupTableArrowValues!$F$3:$G$27,2,TRUE)),"NA")</f>
        <v>↗↑</v>
      </c>
      <c r="Q79" s="14" t="s">
        <v>19</v>
      </c>
      <c r="R79" s="7">
        <v>0.25</v>
      </c>
      <c r="S79" s="7">
        <v>0.29166666666666669</v>
      </c>
      <c r="T79" s="7"/>
      <c r="U79" s="7">
        <v>1.25</v>
      </c>
      <c r="V79" s="7"/>
      <c r="W79" s="7"/>
      <c r="X79" s="7">
        <v>1.25</v>
      </c>
      <c r="Y79" s="7"/>
      <c r="Z79" s="7">
        <v>1</v>
      </c>
      <c r="AA79" s="7">
        <v>1.5</v>
      </c>
    </row>
    <row r="80" spans="1:27" x14ac:dyDescent="0.3">
      <c r="C80" s="44" t="str">
        <f>Q80</f>
        <v>Agricultural production</v>
      </c>
      <c r="D80" s="44" t="str">
        <f>IFERROR(IF(R80="","",VLOOKUP(R80,LookupTableArrowValues!$F$3:$G$27,2,TRUE)),"NA")</f>
        <v>→</v>
      </c>
      <c r="E80" s="44" t="str">
        <f>IFERROR(IF(S80="","",VLOOKUP(S80,LookupTableArrowValues!$F$3:$G$27,2,TRUE)),"NA")</f>
        <v>↗</v>
      </c>
      <c r="F80" s="44" t="str">
        <f>IFERROR(IF(T80="","",VLOOKUP(T80,LookupTableArrowValues!$F$3:$G$27,2,TRUE)),"NA")</f>
        <v/>
      </c>
      <c r="G80" s="44" t="str">
        <f>IFERROR(IF(U80="","",VLOOKUP(U80,LookupTableArrowValues!$F$3:$G$27,2,TRUE)),"NA")</f>
        <v>↑</v>
      </c>
      <c r="H80" s="44" t="str">
        <f>IFERROR(IF(V80="","",VLOOKUP(V80,LookupTableArrowValues!$F$3:$G$27,2,TRUE)),"NA")</f>
        <v/>
      </c>
      <c r="I80" s="44" t="str">
        <f>IFERROR(IF(W80="","",VLOOKUP(W80,LookupTableArrowValues!$F$3:$G$27,2,TRUE)),"NA")</f>
        <v/>
      </c>
      <c r="J80" s="44" t="str">
        <f>IFERROR(IF(X80="","",VLOOKUP(X80,LookupTableArrowValues!$F$3:$G$27,2,TRUE)),"NA")</f>
        <v>↑</v>
      </c>
      <c r="K80" s="44" t="str">
        <f>IFERROR(IF(Y80="","",VLOOKUP(Y80,LookupTableArrowValues!$F$3:$G$27,2,TRUE)),"NA")</f>
        <v/>
      </c>
      <c r="L80" s="44" t="str">
        <f>IFERROR(IF(Z80="","",VLOOKUP(Z80,LookupTableArrowValues!$F$3:$G$27,2,TRUE)),"NA")</f>
        <v>↑</v>
      </c>
      <c r="M80" s="44" t="str">
        <f>IFERROR(IF(AA80="","",VLOOKUP(AA80,LookupTableArrowValues!$F$3:$G$27,2,TRUE)),"NA")</f>
        <v>↑</v>
      </c>
      <c r="Q80" s="34" t="s">
        <v>192</v>
      </c>
      <c r="R80" s="7">
        <v>0</v>
      </c>
      <c r="S80" s="7">
        <v>0.75</v>
      </c>
      <c r="T80" s="7"/>
      <c r="U80" s="7">
        <v>2</v>
      </c>
      <c r="V80" s="7"/>
      <c r="W80" s="7"/>
      <c r="X80" s="7">
        <v>2</v>
      </c>
      <c r="Y80" s="7"/>
      <c r="Z80" s="7">
        <v>2</v>
      </c>
      <c r="AA80" s="7">
        <v>2</v>
      </c>
    </row>
    <row r="81" spans="1:27" x14ac:dyDescent="0.3">
      <c r="C81" s="44" t="str">
        <f>Q81</f>
        <v>Awareness of biodiversity importance</v>
      </c>
      <c r="D81" s="44" t="str">
        <f>IFERROR(IF(R81="","",VLOOKUP(R81,LookupTableArrowValues!$F$3:$G$27,2,TRUE)),"NA")</f>
        <v>↗</v>
      </c>
      <c r="E81" s="44" t="str">
        <f>IFERROR(IF(S81="","",VLOOKUP(S81,LookupTableArrowValues!$F$3:$G$27,2,TRUE)),"NA")</f>
        <v>→↘</v>
      </c>
      <c r="F81" s="44" t="str">
        <f>IFERROR(IF(T81="","",VLOOKUP(T81,LookupTableArrowValues!$F$3:$G$27,2,TRUE)),"NA")</f>
        <v/>
      </c>
      <c r="G81" s="44" t="str">
        <f>IFERROR(IF(U81="","",VLOOKUP(U81,LookupTableArrowValues!$F$3:$G$27,2,TRUE)),"NA")</f>
        <v>↑</v>
      </c>
      <c r="H81" s="44" t="str">
        <f>IFERROR(IF(V81="","",VLOOKUP(V81,LookupTableArrowValues!$F$3:$G$27,2,TRUE)),"NA")</f>
        <v/>
      </c>
      <c r="I81" s="44" t="str">
        <f>IFERROR(IF(W81="","",VLOOKUP(W81,LookupTableArrowValues!$F$3:$G$27,2,TRUE)),"NA")</f>
        <v/>
      </c>
      <c r="J81" s="44" t="str">
        <f>IFERROR(IF(X81="","",VLOOKUP(X81,LookupTableArrowValues!$F$3:$G$27,2,TRUE)),"NA")</f>
        <v>↑</v>
      </c>
      <c r="K81" s="44" t="str">
        <f>IFERROR(IF(Y81="","",VLOOKUP(Y81,LookupTableArrowValues!$F$3:$G$27,2,TRUE)),"NA")</f>
        <v/>
      </c>
      <c r="L81" s="44" t="str">
        <f>IFERROR(IF(Z81="","",VLOOKUP(Z81,LookupTableArrowValues!$F$3:$G$27,2,TRUE)),"NA")</f>
        <v>↗</v>
      </c>
      <c r="M81" s="44" t="str">
        <f>IFERROR(IF(AA81="","",VLOOKUP(AA81,LookupTableArrowValues!$F$3:$G$27,2,TRUE)),"NA")</f>
        <v>↗</v>
      </c>
      <c r="Q81" s="34" t="s">
        <v>195</v>
      </c>
      <c r="R81" s="7">
        <v>1</v>
      </c>
      <c r="S81" s="7">
        <v>-0.33333333333333331</v>
      </c>
      <c r="T81" s="7"/>
      <c r="U81" s="7">
        <v>2</v>
      </c>
      <c r="V81" s="7"/>
      <c r="W81" s="7"/>
      <c r="X81" s="7">
        <v>2</v>
      </c>
      <c r="Y81" s="7"/>
      <c r="Z81" s="7">
        <v>1</v>
      </c>
      <c r="AA81" s="7">
        <v>1</v>
      </c>
    </row>
    <row r="82" spans="1:27" x14ac:dyDescent="0.3">
      <c r="C82" s="44" t="str">
        <f>Q82</f>
        <v>Sales of agricultural products</v>
      </c>
      <c r="D82" s="44" t="str">
        <f>IFERROR(IF(R82="","",VLOOKUP(R82,LookupTableArrowValues!$F$3:$G$27,2,TRUE)),"NA")</f>
        <v>→</v>
      </c>
      <c r="E82" s="44" t="str">
        <f>IFERROR(IF(S82="","",VLOOKUP(S82,LookupTableArrowValues!$F$3:$G$27,2,TRUE)),"NA")</f>
        <v>→</v>
      </c>
      <c r="F82" s="44" t="str">
        <f>IFERROR(IF(T82="","",VLOOKUP(T82,LookupTableArrowValues!$F$3:$G$27,2,TRUE)),"NA")</f>
        <v/>
      </c>
      <c r="G82" s="44" t="str">
        <f>IFERROR(IF(U82="","",VLOOKUP(U82,LookupTableArrowValues!$F$3:$G$27,2,TRUE)),"NA")</f>
        <v>↗</v>
      </c>
      <c r="H82" s="44" t="str">
        <f>IFERROR(IF(V82="","",VLOOKUP(V82,LookupTableArrowValues!$F$3:$G$27,2,TRUE)),"NA")</f>
        <v/>
      </c>
      <c r="I82" s="44" t="str">
        <f>IFERROR(IF(W82="","",VLOOKUP(W82,LookupTableArrowValues!$F$3:$G$27,2,TRUE)),"NA")</f>
        <v/>
      </c>
      <c r="J82" s="44" t="str">
        <f>IFERROR(IF(X82="","",VLOOKUP(X82,LookupTableArrowValues!$F$3:$G$27,2,TRUE)),"NA")</f>
        <v>↗</v>
      </c>
      <c r="K82" s="44" t="str">
        <f>IFERROR(IF(Y82="","",VLOOKUP(Y82,LookupTableArrowValues!$F$3:$G$27,2,TRUE)),"NA")</f>
        <v/>
      </c>
      <c r="L82" s="44" t="str">
        <f>IFERROR(IF(Z82="","",VLOOKUP(Z82,LookupTableArrowValues!$F$3:$G$27,2,TRUE)),"NA")</f>
        <v>↘</v>
      </c>
      <c r="M82" s="44" t="str">
        <f>IFERROR(IF(AA82="","",VLOOKUP(AA82,LookupTableArrowValues!$F$3:$G$27,2,TRUE)),"NA")</f>
        <v>↗</v>
      </c>
      <c r="Q82" s="34" t="s">
        <v>193</v>
      </c>
      <c r="R82" s="7">
        <v>0</v>
      </c>
      <c r="S82" s="7">
        <v>-0.25</v>
      </c>
      <c r="T82" s="7"/>
      <c r="U82" s="7">
        <v>1</v>
      </c>
      <c r="V82" s="7"/>
      <c r="W82" s="7"/>
      <c r="X82" s="7">
        <v>1</v>
      </c>
      <c r="Y82" s="7"/>
      <c r="Z82" s="7">
        <v>-1</v>
      </c>
      <c r="AA82" s="7">
        <v>1</v>
      </c>
    </row>
    <row r="83" spans="1:27" x14ac:dyDescent="0.3">
      <c r="C83" s="44" t="str">
        <f>Q83</f>
        <v>Subsidies</v>
      </c>
      <c r="D83" s="44" t="str">
        <f>IFERROR(IF(R83="","",VLOOKUP(R83,LookupTableArrowValues!$F$3:$G$27,2,TRUE)),"NA")</f>
        <v>→</v>
      </c>
      <c r="E83" s="44" t="str">
        <f>IFERROR(IF(S83="","",VLOOKUP(S83,LookupTableArrowValues!$F$3:$G$27,2,TRUE)),"NA")</f>
        <v>↗</v>
      </c>
      <c r="F83" s="44" t="str">
        <f>IFERROR(IF(T83="","",VLOOKUP(T83,LookupTableArrowValues!$F$3:$G$27,2,TRUE)),"NA")</f>
        <v/>
      </c>
      <c r="G83" s="44" t="str">
        <f>IFERROR(IF(U83="","",VLOOKUP(U83,LookupTableArrowValues!$F$3:$G$27,2,TRUE)),"NA")</f>
        <v>→</v>
      </c>
      <c r="H83" s="44" t="str">
        <f>IFERROR(IF(V83="","",VLOOKUP(V83,LookupTableArrowValues!$F$3:$G$27,2,TRUE)),"NA")</f>
        <v/>
      </c>
      <c r="I83" s="44" t="str">
        <f>IFERROR(IF(W83="","",VLOOKUP(W83,LookupTableArrowValues!$F$3:$G$27,2,TRUE)),"NA")</f>
        <v/>
      </c>
      <c r="J83" s="44" t="str">
        <f>IFERROR(IF(X83="","",VLOOKUP(X83,LookupTableArrowValues!$F$3:$G$27,2,TRUE)),"NA")</f>
        <v>→</v>
      </c>
      <c r="K83" s="44" t="str">
        <f>IFERROR(IF(Y83="","",VLOOKUP(Y83,LookupTableArrowValues!$F$3:$G$27,2,TRUE)),"NA")</f>
        <v/>
      </c>
      <c r="L83" s="44" t="str">
        <f>IFERROR(IF(Z83="","",VLOOKUP(Z83,LookupTableArrowValues!$F$3:$G$27,2,TRUE)),"NA")</f>
        <v>↑</v>
      </c>
      <c r="M83" s="44" t="str">
        <f>IFERROR(IF(AA83="","",VLOOKUP(AA83,LookupTableArrowValues!$F$3:$G$27,2,TRUE)),"NA")</f>
        <v>↑</v>
      </c>
      <c r="Q83" s="34" t="s">
        <v>194</v>
      </c>
      <c r="R83" s="7">
        <v>0</v>
      </c>
      <c r="S83" s="7">
        <v>1</v>
      </c>
      <c r="T83" s="7"/>
      <c r="U83" s="7">
        <v>0</v>
      </c>
      <c r="V83" s="7"/>
      <c r="W83" s="7"/>
      <c r="X83" s="7">
        <v>0</v>
      </c>
      <c r="Y83" s="7"/>
      <c r="Z83" s="7">
        <v>2</v>
      </c>
      <c r="AA83" s="7">
        <v>2</v>
      </c>
    </row>
    <row r="84" spans="1:27" x14ac:dyDescent="0.3">
      <c r="B84" s="44" t="str">
        <f>Q84</f>
        <v>Resilience attributes</v>
      </c>
      <c r="C84" s="44"/>
      <c r="D84" s="44" t="str">
        <f>IFERROR(IF(R84="","",VLOOKUP(R84,LookupTableArrowValues!$F$3:$G$27,2,TRUE)),"NA")</f>
        <v>→↗</v>
      </c>
      <c r="E84" s="44" t="str">
        <f>IFERROR(IF(S84="","",VLOOKUP(S84,LookupTableArrowValues!$F$3:$G$27,2,TRUE)),"NA")</f>
        <v>→↗</v>
      </c>
      <c r="F84" s="44" t="str">
        <f>IFERROR(IF(T84="","",VLOOKUP(T84,LookupTableArrowValues!$F$3:$G$27,2,TRUE)),"NA")</f>
        <v/>
      </c>
      <c r="G84" s="44" t="str">
        <f>IFERROR(IF(U84="","",VLOOKUP(U84,LookupTableArrowValues!$F$3:$G$27,2,TRUE)),"NA")</f>
        <v>↗</v>
      </c>
      <c r="H84" s="44" t="str">
        <f>IFERROR(IF(V84="","",VLOOKUP(V84,LookupTableArrowValues!$F$3:$G$27,2,TRUE)),"NA")</f>
        <v/>
      </c>
      <c r="I84" s="44" t="str">
        <f>IFERROR(IF(W84="","",VLOOKUP(W84,LookupTableArrowValues!$F$3:$G$27,2,TRUE)),"NA")</f>
        <v/>
      </c>
      <c r="J84" s="44" t="str">
        <f>IFERROR(IF(X84="","",VLOOKUP(X84,LookupTableArrowValues!$F$3:$G$27,2,TRUE)),"NA")</f>
        <v>↗</v>
      </c>
      <c r="K84" s="44" t="str">
        <f>IFERROR(IF(Y84="","",VLOOKUP(Y84,LookupTableArrowValues!$F$3:$G$27,2,TRUE)),"NA")</f>
        <v/>
      </c>
      <c r="L84" s="44" t="str">
        <f>IFERROR(IF(Z84="","",VLOOKUP(Z84,LookupTableArrowValues!$F$3:$G$27,2,TRUE)),"NA")</f>
        <v>↗</v>
      </c>
      <c r="M84" s="44" t="str">
        <f>IFERROR(IF(AA84="","",VLOOKUP(AA84,LookupTableArrowValues!$F$3:$G$27,2,TRUE)),"NA")</f>
        <v>↗</v>
      </c>
      <c r="Q84" s="14" t="s">
        <v>26</v>
      </c>
      <c r="R84" s="7">
        <v>0.5</v>
      </c>
      <c r="S84" s="7">
        <v>0.52083333333333326</v>
      </c>
      <c r="T84" s="7"/>
      <c r="U84" s="7">
        <v>1</v>
      </c>
      <c r="V84" s="7"/>
      <c r="W84" s="7"/>
      <c r="X84" s="7">
        <v>1</v>
      </c>
      <c r="Y84" s="7"/>
      <c r="Z84" s="7">
        <v>1.25</v>
      </c>
      <c r="AA84" s="7">
        <v>0.75</v>
      </c>
    </row>
    <row r="85" spans="1:27" x14ac:dyDescent="0.3">
      <c r="C85" s="44" t="str">
        <f>Q85</f>
        <v>Support rural life</v>
      </c>
      <c r="D85" s="44" t="str">
        <f>IFERROR(IF(R85="","",VLOOKUP(R85,LookupTableArrowValues!$F$3:$G$27,2,TRUE)),"NA")</f>
        <v>↗</v>
      </c>
      <c r="E85" s="44" t="str">
        <f>IFERROR(IF(S85="","",VLOOKUP(S85,LookupTableArrowValues!$F$3:$G$27,2,TRUE)),"NA")</f>
        <v>→↗</v>
      </c>
      <c r="F85" s="44" t="str">
        <f>IFERROR(IF(T85="","",VLOOKUP(T85,LookupTableArrowValues!$F$3:$G$27,2,TRUE)),"NA")</f>
        <v/>
      </c>
      <c r="G85" s="44" t="str">
        <f>IFERROR(IF(U85="","",VLOOKUP(U85,LookupTableArrowValues!$F$3:$G$27,2,TRUE)),"NA")</f>
        <v>↗</v>
      </c>
      <c r="H85" s="44" t="str">
        <f>IFERROR(IF(V85="","",VLOOKUP(V85,LookupTableArrowValues!$F$3:$G$27,2,TRUE)),"NA")</f>
        <v/>
      </c>
      <c r="I85" s="44" t="str">
        <f>IFERROR(IF(W85="","",VLOOKUP(W85,LookupTableArrowValues!$F$3:$G$27,2,TRUE)),"NA")</f>
        <v/>
      </c>
      <c r="J85" s="44" t="str">
        <f>IFERROR(IF(X85="","",VLOOKUP(X85,LookupTableArrowValues!$F$3:$G$27,2,TRUE)),"NA")</f>
        <v>↗</v>
      </c>
      <c r="K85" s="44" t="str">
        <f>IFERROR(IF(Y85="","",VLOOKUP(Y85,LookupTableArrowValues!$F$3:$G$27,2,TRUE)),"NA")</f>
        <v/>
      </c>
      <c r="L85" s="44" t="str">
        <f>IFERROR(IF(Z85="","",VLOOKUP(Z85,LookupTableArrowValues!$F$3:$G$27,2,TRUE)),"NA")</f>
        <v>→</v>
      </c>
      <c r="M85" s="44" t="str">
        <f>IFERROR(IF(AA85="","",VLOOKUP(AA85,LookupTableArrowValues!$F$3:$G$27,2,TRUE)),"NA")</f>
        <v>→</v>
      </c>
      <c r="Q85" s="34" t="s">
        <v>62</v>
      </c>
      <c r="R85" s="7">
        <v>1</v>
      </c>
      <c r="S85" s="7">
        <v>0.33333333333333331</v>
      </c>
      <c r="T85" s="7"/>
      <c r="U85" s="7">
        <v>1</v>
      </c>
      <c r="V85" s="7"/>
      <c r="W85" s="7"/>
      <c r="X85" s="7">
        <v>1</v>
      </c>
      <c r="Y85" s="7"/>
      <c r="Z85" s="7">
        <v>0</v>
      </c>
      <c r="AA85" s="7">
        <v>0</v>
      </c>
    </row>
    <row r="86" spans="1:27" x14ac:dyDescent="0.3">
      <c r="C86" s="44" t="str">
        <f>Q86</f>
        <v>Spatial and temporal heterogeneity (farm types)</v>
      </c>
      <c r="D86" s="44" t="str">
        <f>IFERROR(IF(R86="","",VLOOKUP(R86,LookupTableArrowValues!$F$3:$G$27,2,TRUE)),"NA")</f>
        <v>↗</v>
      </c>
      <c r="E86" s="44" t="str">
        <f>IFERROR(IF(S86="","",VLOOKUP(S86,LookupTableArrowValues!$F$3:$G$27,2,TRUE)),"NA")</f>
        <v>↗</v>
      </c>
      <c r="F86" s="44" t="str">
        <f>IFERROR(IF(T86="","",VLOOKUP(T86,LookupTableArrowValues!$F$3:$G$27,2,TRUE)),"NA")</f>
        <v/>
      </c>
      <c r="G86" s="44" t="str">
        <f>IFERROR(IF(U86="","",VLOOKUP(U86,LookupTableArrowValues!$F$3:$G$27,2,TRUE)),"NA")</f>
        <v>↗</v>
      </c>
      <c r="H86" s="44" t="str">
        <f>IFERROR(IF(V86="","",VLOOKUP(V86,LookupTableArrowValues!$F$3:$G$27,2,TRUE)),"NA")</f>
        <v/>
      </c>
      <c r="I86" s="44" t="str">
        <f>IFERROR(IF(W86="","",VLOOKUP(W86,LookupTableArrowValues!$F$3:$G$27,2,TRUE)),"NA")</f>
        <v/>
      </c>
      <c r="J86" s="44" t="str">
        <f>IFERROR(IF(X86="","",VLOOKUP(X86,LookupTableArrowValues!$F$3:$G$27,2,TRUE)),"NA")</f>
        <v>→</v>
      </c>
      <c r="K86" s="44" t="str">
        <f>IFERROR(IF(Y86="","",VLOOKUP(Y86,LookupTableArrowValues!$F$3:$G$27,2,TRUE)),"NA")</f>
        <v/>
      </c>
      <c r="L86" s="44" t="str">
        <f>IFERROR(IF(Z86="","",VLOOKUP(Z86,LookupTableArrowValues!$F$3:$G$27,2,TRUE)),"NA")</f>
        <v>↑</v>
      </c>
      <c r="M86" s="44" t="str">
        <f>IFERROR(IF(AA86="","",VLOOKUP(AA86,LookupTableArrowValues!$F$3:$G$27,2,TRUE)),"NA")</f>
        <v>→</v>
      </c>
      <c r="Q86" s="34" t="s">
        <v>196</v>
      </c>
      <c r="R86" s="7">
        <v>1</v>
      </c>
      <c r="S86" s="7">
        <v>1</v>
      </c>
      <c r="T86" s="7"/>
      <c r="U86" s="7">
        <v>1</v>
      </c>
      <c r="V86" s="7"/>
      <c r="W86" s="7"/>
      <c r="X86" s="7">
        <v>0</v>
      </c>
      <c r="Y86" s="7"/>
      <c r="Z86" s="7">
        <v>2</v>
      </c>
      <c r="AA86" s="7">
        <v>0</v>
      </c>
    </row>
    <row r="87" spans="1:27" x14ac:dyDescent="0.3">
      <c r="C87" s="44" t="str">
        <f>Q87</f>
        <v>Appropriately connected with actors outside the farming system</v>
      </c>
      <c r="D87" s="44" t="str">
        <f>IFERROR(IF(R87="","",VLOOKUP(R87,LookupTableArrowValues!$F$3:$G$27,2,TRUE)),"NA")</f>
        <v>→</v>
      </c>
      <c r="E87" s="44" t="str">
        <f>IFERROR(IF(S87="","",VLOOKUP(S87,LookupTableArrowValues!$F$3:$G$27,2,TRUE)),"NA")</f>
        <v>↗</v>
      </c>
      <c r="F87" s="44" t="str">
        <f>IFERROR(IF(T87="","",VLOOKUP(T87,LookupTableArrowValues!$F$3:$G$27,2,TRUE)),"NA")</f>
        <v/>
      </c>
      <c r="G87" s="44" t="str">
        <f>IFERROR(IF(U87="","",VLOOKUP(U87,LookupTableArrowValues!$F$3:$G$27,2,TRUE)),"NA")</f>
        <v>↗</v>
      </c>
      <c r="H87" s="44" t="str">
        <f>IFERROR(IF(V87="","",VLOOKUP(V87,LookupTableArrowValues!$F$3:$G$27,2,TRUE)),"NA")</f>
        <v/>
      </c>
      <c r="I87" s="44" t="str">
        <f>IFERROR(IF(W87="","",VLOOKUP(W87,LookupTableArrowValues!$F$3:$G$27,2,TRUE)),"NA")</f>
        <v/>
      </c>
      <c r="J87" s="44" t="str">
        <f>IFERROR(IF(X87="","",VLOOKUP(X87,LookupTableArrowValues!$F$3:$G$27,2,TRUE)),"NA")</f>
        <v>↗</v>
      </c>
      <c r="K87" s="44" t="str">
        <f>IFERROR(IF(Y87="","",VLOOKUP(Y87,LookupTableArrowValues!$F$3:$G$27,2,TRUE)),"NA")</f>
        <v/>
      </c>
      <c r="L87" s="44" t="str">
        <f>IFERROR(IF(Z87="","",VLOOKUP(Z87,LookupTableArrowValues!$F$3:$G$27,2,TRUE)),"NA")</f>
        <v>↗</v>
      </c>
      <c r="M87" s="44" t="str">
        <f>IFERROR(IF(AA87="","",VLOOKUP(AA87,LookupTableArrowValues!$F$3:$G$27,2,TRUE)),"NA")</f>
        <v>↗</v>
      </c>
      <c r="Q87" s="34" t="s">
        <v>197</v>
      </c>
      <c r="R87" s="7">
        <v>0</v>
      </c>
      <c r="S87" s="7">
        <v>0.75</v>
      </c>
      <c r="T87" s="7"/>
      <c r="U87" s="7">
        <v>1</v>
      </c>
      <c r="V87" s="7"/>
      <c r="W87" s="7"/>
      <c r="X87" s="7">
        <v>1</v>
      </c>
      <c r="Y87" s="7"/>
      <c r="Z87" s="7">
        <v>1</v>
      </c>
      <c r="AA87" s="7">
        <v>1</v>
      </c>
    </row>
    <row r="88" spans="1:27" x14ac:dyDescent="0.3">
      <c r="C88" s="44" t="str">
        <f>Q88</f>
        <v>Coupled with local and natural capital (legislation)</v>
      </c>
      <c r="D88" s="44" t="str">
        <f>IFERROR(IF(R88="","",VLOOKUP(R88,LookupTableArrowValues!$F$3:$G$27,2,TRUE)),"NA")</f>
        <v>→</v>
      </c>
      <c r="E88" s="44" t="str">
        <f>IFERROR(IF(S88="","",VLOOKUP(S88,LookupTableArrowValues!$F$3:$G$27,2,TRUE)),"NA")</f>
        <v>→</v>
      </c>
      <c r="F88" s="44" t="str">
        <f>IFERROR(IF(T88="","",VLOOKUP(T88,LookupTableArrowValues!$F$3:$G$27,2,TRUE)),"NA")</f>
        <v/>
      </c>
      <c r="G88" s="44" t="str">
        <f>IFERROR(IF(U88="","",VLOOKUP(U88,LookupTableArrowValues!$F$3:$G$27,2,TRUE)),"NA")</f>
        <v>↗</v>
      </c>
      <c r="H88" s="44" t="str">
        <f>IFERROR(IF(V88="","",VLOOKUP(V88,LookupTableArrowValues!$F$3:$G$27,2,TRUE)),"NA")</f>
        <v/>
      </c>
      <c r="I88" s="44" t="str">
        <f>IFERROR(IF(W88="","",VLOOKUP(W88,LookupTableArrowValues!$F$3:$G$27,2,TRUE)),"NA")</f>
        <v/>
      </c>
      <c r="J88" s="44" t="str">
        <f>IFERROR(IF(X88="","",VLOOKUP(X88,LookupTableArrowValues!$F$3:$G$27,2,TRUE)),"NA")</f>
        <v>↑</v>
      </c>
      <c r="K88" s="44" t="str">
        <f>IFERROR(IF(Y88="","",VLOOKUP(Y88,LookupTableArrowValues!$F$3:$G$27,2,TRUE)),"NA")</f>
        <v/>
      </c>
      <c r="L88" s="44" t="str">
        <f>IFERROR(IF(Z88="","",VLOOKUP(Z88,LookupTableArrowValues!$F$3:$G$27,2,TRUE)),"NA")</f>
        <v>↑</v>
      </c>
      <c r="M88" s="44" t="str">
        <f>IFERROR(IF(AA88="","",VLOOKUP(AA88,LookupTableArrowValues!$F$3:$G$27,2,TRUE)),"NA")</f>
        <v>↑</v>
      </c>
      <c r="Q88" s="34" t="s">
        <v>198</v>
      </c>
      <c r="R88" s="7">
        <v>0</v>
      </c>
      <c r="S88" s="7">
        <v>0</v>
      </c>
      <c r="T88" s="7"/>
      <c r="U88" s="7">
        <v>1</v>
      </c>
      <c r="V88" s="7"/>
      <c r="W88" s="7"/>
      <c r="X88" s="7">
        <v>2</v>
      </c>
      <c r="Y88" s="7"/>
      <c r="Z88" s="7">
        <v>2</v>
      </c>
      <c r="AA88" s="7">
        <v>2</v>
      </c>
    </row>
    <row r="89" spans="1:27" x14ac:dyDescent="0.3">
      <c r="A89" s="44" t="str">
        <f>Q89</f>
        <v>SE-Poultry</v>
      </c>
      <c r="C89" s="44"/>
      <c r="D89" s="44" t="str">
        <f>IFERROR(IF(R89="","",VLOOKUP(R89,LookupTableArrowValues!$F$3:$G$27,2,TRUE)),"NA")</f>
        <v>→↗</v>
      </c>
      <c r="E89" s="44" t="str">
        <f>IFERROR(IF(S89="","",VLOOKUP(S89,LookupTableArrowValues!$F$3:$G$27,2,TRUE)),"NA")</f>
        <v>→↗</v>
      </c>
      <c r="F89" s="44" t="str">
        <f>IFERROR(IF(T89="","",VLOOKUP(T89,LookupTableArrowValues!$F$3:$G$27,2,TRUE)),"NA")</f>
        <v>→</v>
      </c>
      <c r="G89" s="44" t="str">
        <f>IFERROR(IF(U89="","",VLOOKUP(U89,LookupTableArrowValues!$F$3:$G$27,2,TRUE)),"NA")</f>
        <v/>
      </c>
      <c r="H89" s="44" t="str">
        <f>IFERROR(IF(V89="","",VLOOKUP(V89,LookupTableArrowValues!$F$3:$G$27,2,TRUE)),"NA")</f>
        <v>→↗</v>
      </c>
      <c r="I89" s="44" t="str">
        <f>IFERROR(IF(W89="","",VLOOKUP(W89,LookupTableArrowValues!$F$3:$G$27,2,TRUE)),"NA")</f>
        <v/>
      </c>
      <c r="J89" s="44" t="str">
        <f>IFERROR(IF(X89="","",VLOOKUP(X89,LookupTableArrowValues!$F$3:$G$27,2,TRUE)),"NA")</f>
        <v/>
      </c>
      <c r="K89" s="44" t="str">
        <f>IFERROR(IF(Y89="","",VLOOKUP(Y89,LookupTableArrowValues!$F$3:$G$27,2,TRUE)),"NA")</f>
        <v/>
      </c>
      <c r="L89" s="44" t="str">
        <f>IFERROR(IF(Z89="","",VLOOKUP(Z89,LookupTableArrowValues!$F$3:$G$27,2,TRUE)),"NA")</f>
        <v>→</v>
      </c>
      <c r="M89" s="44" t="str">
        <f>IFERROR(IF(AA89="","",VLOOKUP(AA89,LookupTableArrowValues!$F$3:$G$27,2,TRUE)),"NA")</f>
        <v/>
      </c>
      <c r="Q89" s="11" t="s">
        <v>94</v>
      </c>
      <c r="R89" s="7">
        <v>0.55555555555555558</v>
      </c>
      <c r="S89" s="7">
        <v>0.3888888888888889</v>
      </c>
      <c r="T89" s="7">
        <v>6.25E-2</v>
      </c>
      <c r="U89" s="7"/>
      <c r="V89" s="7">
        <v>0.2857142857142857</v>
      </c>
      <c r="W89" s="7"/>
      <c r="X89" s="7"/>
      <c r="Y89" s="7"/>
      <c r="Z89" s="7">
        <v>0.25</v>
      </c>
      <c r="AA89" s="7"/>
    </row>
    <row r="90" spans="1:27" x14ac:dyDescent="0.3">
      <c r="B90" s="44" t="str">
        <f>Q90</f>
        <v>Indicator</v>
      </c>
      <c r="C90" s="44"/>
      <c r="D90" s="44" t="str">
        <f>IFERROR(IF(R90="","",VLOOKUP(R90,LookupTableArrowValues!$F$3:$G$27,2,TRUE)),"NA")</f>
        <v>↗</v>
      </c>
      <c r="E90" s="44" t="str">
        <f>IFERROR(IF(S90="","",VLOOKUP(S90,LookupTableArrowValues!$F$3:$G$27,2,TRUE)),"NA")</f>
        <v>→</v>
      </c>
      <c r="F90" s="44" t="str">
        <f>IFERROR(IF(T90="","",VLOOKUP(T90,LookupTableArrowValues!$F$3:$G$27,2,TRUE)),"NA")</f>
        <v>→</v>
      </c>
      <c r="G90" s="44" t="str">
        <f>IFERROR(IF(U90="","",VLOOKUP(U90,LookupTableArrowValues!$F$3:$G$27,2,TRUE)),"NA")</f>
        <v/>
      </c>
      <c r="H90" s="44" t="str">
        <f>IFERROR(IF(V90="","",VLOOKUP(V90,LookupTableArrowValues!$F$3:$G$27,2,TRUE)),"NA")</f>
        <v>→↗</v>
      </c>
      <c r="I90" s="44" t="str">
        <f>IFERROR(IF(W90="","",VLOOKUP(W90,LookupTableArrowValues!$F$3:$G$27,2,TRUE)),"NA")</f>
        <v/>
      </c>
      <c r="J90" s="44" t="str">
        <f>IFERROR(IF(X90="","",VLOOKUP(X90,LookupTableArrowValues!$F$3:$G$27,2,TRUE)),"NA")</f>
        <v/>
      </c>
      <c r="K90" s="44" t="str">
        <f>IFERROR(IF(Y90="","",VLOOKUP(Y90,LookupTableArrowValues!$F$3:$G$27,2,TRUE)),"NA")</f>
        <v/>
      </c>
      <c r="L90" s="44" t="str">
        <f>IFERROR(IF(Z90="","",VLOOKUP(Z90,LookupTableArrowValues!$F$3:$G$27,2,TRUE)),"NA")</f>
        <v>→</v>
      </c>
      <c r="M90" s="44" t="str">
        <f>IFERROR(IF(AA90="","",VLOOKUP(AA90,LookupTableArrowValues!$F$3:$G$27,2,TRUE)),"NA")</f>
        <v/>
      </c>
      <c r="Q90" s="14" t="s">
        <v>19</v>
      </c>
      <c r="R90" s="7">
        <v>0.75</v>
      </c>
      <c r="S90" s="7">
        <v>-0.1111111111111111</v>
      </c>
      <c r="T90" s="7">
        <v>-0.25</v>
      </c>
      <c r="U90" s="7"/>
      <c r="V90" s="7">
        <v>0.375</v>
      </c>
      <c r="W90" s="7"/>
      <c r="X90" s="7"/>
      <c r="Y90" s="7"/>
      <c r="Z90" s="7">
        <v>-0.16666666666666666</v>
      </c>
      <c r="AA90" s="7"/>
    </row>
    <row r="91" spans="1:27" x14ac:dyDescent="0.3">
      <c r="C91" s="44" t="str">
        <f>Q91</f>
        <v xml:space="preserve">Animal health and welfare </v>
      </c>
      <c r="D91" s="44" t="str">
        <f>IFERROR(IF(R91="","",VLOOKUP(R91,LookupTableArrowValues!$F$3:$G$27,2,TRUE)),"NA")</f>
        <v>↗</v>
      </c>
      <c r="E91" s="44" t="str">
        <f>IFERROR(IF(S91="","",VLOOKUP(S91,LookupTableArrowValues!$F$3:$G$27,2,TRUE)),"NA")</f>
        <v>NA</v>
      </c>
      <c r="F91" s="44" t="str">
        <f>IFERROR(IF(T91="","",VLOOKUP(T91,LookupTableArrowValues!$F$3:$G$27,2,TRUE)),"NA")</f>
        <v>→↘</v>
      </c>
      <c r="G91" s="44" t="str">
        <f>IFERROR(IF(U91="","",VLOOKUP(U91,LookupTableArrowValues!$F$3:$G$27,2,TRUE)),"NA")</f>
        <v/>
      </c>
      <c r="H91" s="44" t="str">
        <f>IFERROR(IF(V91="","",VLOOKUP(V91,LookupTableArrowValues!$F$3:$G$27,2,TRUE)),"NA")</f>
        <v>↗</v>
      </c>
      <c r="I91" s="44" t="str">
        <f>IFERROR(IF(W91="","",VLOOKUP(W91,LookupTableArrowValues!$F$3:$G$27,2,TRUE)),"NA")</f>
        <v/>
      </c>
      <c r="J91" s="44" t="str">
        <f>IFERROR(IF(X91="","",VLOOKUP(X91,LookupTableArrowValues!$F$3:$G$27,2,TRUE)),"NA")</f>
        <v/>
      </c>
      <c r="K91" s="44" t="str">
        <f>IFERROR(IF(Y91="","",VLOOKUP(Y91,LookupTableArrowValues!$F$3:$G$27,2,TRUE)),"NA")</f>
        <v/>
      </c>
      <c r="L91" s="44" t="str">
        <f>IFERROR(IF(Z91="","",VLOOKUP(Z91,LookupTableArrowValues!$F$3:$G$27,2,TRUE)),"NA")</f>
        <v>NA</v>
      </c>
      <c r="M91" s="44" t="str">
        <f>IFERROR(IF(AA91="","",VLOOKUP(AA91,LookupTableArrowValues!$F$3:$G$27,2,TRUE)),"NA")</f>
        <v/>
      </c>
      <c r="Q91" s="34" t="s">
        <v>90</v>
      </c>
      <c r="R91" s="7">
        <v>1</v>
      </c>
      <c r="S91" s="7" t="e">
        <v>#DIV/0!</v>
      </c>
      <c r="T91" s="7">
        <v>-0.5</v>
      </c>
      <c r="U91" s="7"/>
      <c r="V91" s="7">
        <v>1</v>
      </c>
      <c r="W91" s="7"/>
      <c r="X91" s="7"/>
      <c r="Y91" s="7"/>
      <c r="Z91" s="7" t="e">
        <v>#DIV/0!</v>
      </c>
      <c r="AA91" s="7"/>
    </row>
    <row r="92" spans="1:27" x14ac:dyDescent="0.3">
      <c r="C92" s="44" t="str">
        <f>Q92</f>
        <v>Healthy and affordable products</v>
      </c>
      <c r="D92" s="44" t="str">
        <f>IFERROR(IF(R92="","",VLOOKUP(R92,LookupTableArrowValues!$F$3:$G$27,2,TRUE)),"NA")</f>
        <v>↗</v>
      </c>
      <c r="E92" s="44" t="str">
        <f>IFERROR(IF(S92="","",VLOOKUP(S92,LookupTableArrowValues!$F$3:$G$27,2,TRUE)),"NA")</f>
        <v>→</v>
      </c>
      <c r="F92" s="44" t="str">
        <f>IFERROR(IF(T92="","",VLOOKUP(T92,LookupTableArrowValues!$F$3:$G$27,2,TRUE)),"NA")</f>
        <v>→</v>
      </c>
      <c r="G92" s="44" t="str">
        <f>IFERROR(IF(U92="","",VLOOKUP(U92,LookupTableArrowValues!$F$3:$G$27,2,TRUE)),"NA")</f>
        <v/>
      </c>
      <c r="H92" s="44" t="str">
        <f>IFERROR(IF(V92="","",VLOOKUP(V92,LookupTableArrowValues!$F$3:$G$27,2,TRUE)),"NA")</f>
        <v>↗</v>
      </c>
      <c r="I92" s="44" t="str">
        <f>IFERROR(IF(W92="","",VLOOKUP(W92,LookupTableArrowValues!$F$3:$G$27,2,TRUE)),"NA")</f>
        <v/>
      </c>
      <c r="J92" s="44" t="str">
        <f>IFERROR(IF(X92="","",VLOOKUP(X92,LookupTableArrowValues!$F$3:$G$27,2,TRUE)),"NA")</f>
        <v/>
      </c>
      <c r="K92" s="44" t="str">
        <f>IFERROR(IF(Y92="","",VLOOKUP(Y92,LookupTableArrowValues!$F$3:$G$27,2,TRUE)),"NA")</f>
        <v/>
      </c>
      <c r="L92" s="44" t="str">
        <f>IFERROR(IF(Z92="","",VLOOKUP(Z92,LookupTableArrowValues!$F$3:$G$27,2,TRUE)),"NA")</f>
        <v>→</v>
      </c>
      <c r="M92" s="44" t="str">
        <f>IFERROR(IF(AA92="","",VLOOKUP(AA92,LookupTableArrowValues!$F$3:$G$27,2,TRUE)),"NA")</f>
        <v/>
      </c>
      <c r="Q92" s="34" t="s">
        <v>86</v>
      </c>
      <c r="R92" s="7">
        <v>1</v>
      </c>
      <c r="S92" s="7">
        <v>0</v>
      </c>
      <c r="T92" s="7">
        <v>0</v>
      </c>
      <c r="U92" s="7"/>
      <c r="V92" s="7">
        <v>1</v>
      </c>
      <c r="W92" s="7"/>
      <c r="X92" s="7"/>
      <c r="Y92" s="7"/>
      <c r="Z92" s="7">
        <v>0</v>
      </c>
      <c r="AA92" s="7"/>
    </row>
    <row r="93" spans="1:27" x14ac:dyDescent="0.3">
      <c r="C93" s="44" t="str">
        <f>Q93</f>
        <v>Maintain natural resources in good conditions</v>
      </c>
      <c r="D93" s="44" t="str">
        <f>IFERROR(IF(R93="","",VLOOKUP(R93,LookupTableArrowValues!$F$3:$G$27,2,TRUE)),"NA")</f>
        <v>↗</v>
      </c>
      <c r="E93" s="44" t="str">
        <f>IFERROR(IF(S93="","",VLOOKUP(S93,LookupTableArrowValues!$F$3:$G$27,2,TRUE)),"NA")</f>
        <v>→</v>
      </c>
      <c r="F93" s="44" t="str">
        <f>IFERROR(IF(T93="","",VLOOKUP(T93,LookupTableArrowValues!$F$3:$G$27,2,TRUE)),"NA")</f>
        <v>→</v>
      </c>
      <c r="G93" s="44" t="str">
        <f>IFERROR(IF(U93="","",VLOOKUP(U93,LookupTableArrowValues!$F$3:$G$27,2,TRUE)),"NA")</f>
        <v/>
      </c>
      <c r="H93" s="44" t="str">
        <f>IFERROR(IF(V93="","",VLOOKUP(V93,LookupTableArrowValues!$F$3:$G$27,2,TRUE)),"NA")</f>
        <v>→</v>
      </c>
      <c r="I93" s="44" t="str">
        <f>IFERROR(IF(W93="","",VLOOKUP(W93,LookupTableArrowValues!$F$3:$G$27,2,TRUE)),"NA")</f>
        <v/>
      </c>
      <c r="J93" s="44" t="str">
        <f>IFERROR(IF(X93="","",VLOOKUP(X93,LookupTableArrowValues!$F$3:$G$27,2,TRUE)),"NA")</f>
        <v/>
      </c>
      <c r="K93" s="44" t="str">
        <f>IFERROR(IF(Y93="","",VLOOKUP(Y93,LookupTableArrowValues!$F$3:$G$27,2,TRUE)),"NA")</f>
        <v/>
      </c>
      <c r="L93" s="44" t="str">
        <f>IFERROR(IF(Z93="","",VLOOKUP(Z93,LookupTableArrowValues!$F$3:$G$27,2,TRUE)),"NA")</f>
        <v>→</v>
      </c>
      <c r="M93" s="44" t="str">
        <f>IFERROR(IF(AA93="","",VLOOKUP(AA93,LookupTableArrowValues!$F$3:$G$27,2,TRUE)),"NA")</f>
        <v/>
      </c>
      <c r="Q93" s="34" t="s">
        <v>89</v>
      </c>
      <c r="R93" s="7">
        <v>1</v>
      </c>
      <c r="S93" s="7">
        <v>0</v>
      </c>
      <c r="T93" s="7">
        <v>0</v>
      </c>
      <c r="U93" s="7"/>
      <c r="V93" s="7">
        <v>0</v>
      </c>
      <c r="W93" s="7"/>
      <c r="X93" s="7"/>
      <c r="Y93" s="7"/>
      <c r="Z93" s="7">
        <v>0</v>
      </c>
      <c r="AA93" s="7"/>
    </row>
    <row r="94" spans="1:27" x14ac:dyDescent="0.3">
      <c r="C94" s="44" t="str">
        <f>Q94</f>
        <v>Viable income</v>
      </c>
      <c r="D94" s="44" t="str">
        <f>IFERROR(IF(R94="","",VLOOKUP(R94,LookupTableArrowValues!$F$3:$G$27,2,TRUE)),"NA")</f>
        <v>→</v>
      </c>
      <c r="E94" s="44" t="str">
        <f>IFERROR(IF(S94="","",VLOOKUP(S94,LookupTableArrowValues!$F$3:$G$27,2,TRUE)),"NA")</f>
        <v>→↘</v>
      </c>
      <c r="F94" s="44" t="str">
        <f>IFERROR(IF(T94="","",VLOOKUP(T94,LookupTableArrowValues!$F$3:$G$27,2,TRUE)),"NA")</f>
        <v>→↘</v>
      </c>
      <c r="G94" s="44" t="str">
        <f>IFERROR(IF(U94="","",VLOOKUP(U94,LookupTableArrowValues!$F$3:$G$27,2,TRUE)),"NA")</f>
        <v/>
      </c>
      <c r="H94" s="44" t="str">
        <f>IFERROR(IF(V94="","",VLOOKUP(V94,LookupTableArrowValues!$F$3:$G$27,2,TRUE)),"NA")</f>
        <v>→↘</v>
      </c>
      <c r="I94" s="44" t="str">
        <f>IFERROR(IF(W94="","",VLOOKUP(W94,LookupTableArrowValues!$F$3:$G$27,2,TRUE)),"NA")</f>
        <v/>
      </c>
      <c r="J94" s="44" t="str">
        <f>IFERROR(IF(X94="","",VLOOKUP(X94,LookupTableArrowValues!$F$3:$G$27,2,TRUE)),"NA")</f>
        <v/>
      </c>
      <c r="K94" s="44" t="str">
        <f>IFERROR(IF(Y94="","",VLOOKUP(Y94,LookupTableArrowValues!$F$3:$G$27,2,TRUE)),"NA")</f>
        <v/>
      </c>
      <c r="L94" s="44" t="str">
        <f>IFERROR(IF(Z94="","",VLOOKUP(Z94,LookupTableArrowValues!$F$3:$G$27,2,TRUE)),"NA")</f>
        <v>→↘</v>
      </c>
      <c r="M94" s="44" t="str">
        <f>IFERROR(IF(AA94="","",VLOOKUP(AA94,LookupTableArrowValues!$F$3:$G$27,2,TRUE)),"NA")</f>
        <v/>
      </c>
      <c r="Q94" s="34" t="s">
        <v>82</v>
      </c>
      <c r="R94" s="7">
        <v>0</v>
      </c>
      <c r="S94" s="7">
        <v>-0.33333333333333331</v>
      </c>
      <c r="T94" s="7">
        <v>-0.5</v>
      </c>
      <c r="U94" s="7"/>
      <c r="V94" s="7">
        <v>-0.5</v>
      </c>
      <c r="W94" s="7"/>
      <c r="X94" s="7"/>
      <c r="Y94" s="7"/>
      <c r="Z94" s="7">
        <v>-0.5</v>
      </c>
      <c r="AA94" s="7"/>
    </row>
    <row r="95" spans="1:27" x14ac:dyDescent="0.3">
      <c r="B95" s="44" t="str">
        <f>Q95</f>
        <v>Resilience attributes</v>
      </c>
      <c r="C95" s="44"/>
      <c r="D95" s="44" t="str">
        <f>IFERROR(IF(R95="","",VLOOKUP(R95,LookupTableArrowValues!$F$3:$G$27,2,TRUE)),"NA")</f>
        <v>→↗</v>
      </c>
      <c r="E95" s="44" t="str">
        <f>IFERROR(IF(S95="","",VLOOKUP(S95,LookupTableArrowValues!$F$3:$G$27,2,TRUE)),"NA")</f>
        <v>↗</v>
      </c>
      <c r="F95" s="44" t="str">
        <f>IFERROR(IF(T95="","",VLOOKUP(T95,LookupTableArrowValues!$F$3:$G$27,2,TRUE)),"NA")</f>
        <v>→↗</v>
      </c>
      <c r="G95" s="44" t="str">
        <f>IFERROR(IF(U95="","",VLOOKUP(U95,LookupTableArrowValues!$F$3:$G$27,2,TRUE)),"NA")</f>
        <v/>
      </c>
      <c r="H95" s="44" t="str">
        <f>IFERROR(IF(V95="","",VLOOKUP(V95,LookupTableArrowValues!$F$3:$G$27,2,TRUE)),"NA")</f>
        <v>→</v>
      </c>
      <c r="I95" s="44" t="str">
        <f>IFERROR(IF(W95="","",VLOOKUP(W95,LookupTableArrowValues!$F$3:$G$27,2,TRUE)),"NA")</f>
        <v/>
      </c>
      <c r="J95" s="44" t="str">
        <f>IFERROR(IF(X95="","",VLOOKUP(X95,LookupTableArrowValues!$F$3:$G$27,2,TRUE)),"NA")</f>
        <v/>
      </c>
      <c r="K95" s="44" t="str">
        <f>IFERROR(IF(Y95="","",VLOOKUP(Y95,LookupTableArrowValues!$F$3:$G$27,2,TRUE)),"NA")</f>
        <v/>
      </c>
      <c r="L95" s="44" t="str">
        <f>IFERROR(IF(Z95="","",VLOOKUP(Z95,LookupTableArrowValues!$F$3:$G$27,2,TRUE)),"NA")</f>
        <v>→↗</v>
      </c>
      <c r="M95" s="44" t="str">
        <f>IFERROR(IF(AA95="","",VLOOKUP(AA95,LookupTableArrowValues!$F$3:$G$27,2,TRUE)),"NA")</f>
        <v/>
      </c>
      <c r="Q95" s="14" t="s">
        <v>26</v>
      </c>
      <c r="R95" s="7">
        <v>0.4</v>
      </c>
      <c r="S95" s="7">
        <v>0.88888888888888884</v>
      </c>
      <c r="T95" s="7">
        <v>0.375</v>
      </c>
      <c r="U95" s="7"/>
      <c r="V95" s="7">
        <v>0.16666666666666666</v>
      </c>
      <c r="W95" s="7"/>
      <c r="X95" s="7"/>
      <c r="Y95" s="7"/>
      <c r="Z95" s="7">
        <v>0.5</v>
      </c>
      <c r="AA95" s="7"/>
    </row>
    <row r="96" spans="1:27" x14ac:dyDescent="0.3">
      <c r="C96" s="44" t="str">
        <f>Q96</f>
        <v>Exposed to disturbance</v>
      </c>
      <c r="D96" s="44" t="str">
        <f>IFERROR(IF(R96="","",VLOOKUP(R96,LookupTableArrowValues!$F$3:$G$27,2,TRUE)),"NA")</f>
        <v>↗</v>
      </c>
      <c r="E96" s="44" t="str">
        <f>IFERROR(IF(S96="","",VLOOKUP(S96,LookupTableArrowValues!$F$3:$G$27,2,TRUE)),"NA")</f>
        <v>↗↑</v>
      </c>
      <c r="F96" s="44" t="str">
        <f>IFERROR(IF(T96="","",VLOOKUP(T96,LookupTableArrowValues!$F$3:$G$27,2,TRUE)),"NA")</f>
        <v>→</v>
      </c>
      <c r="G96" s="44" t="str">
        <f>IFERROR(IF(U96="","",VLOOKUP(U96,LookupTableArrowValues!$F$3:$G$27,2,TRUE)),"NA")</f>
        <v/>
      </c>
      <c r="H96" s="44" t="str">
        <f>IFERROR(IF(V96="","",VLOOKUP(V96,LookupTableArrowValues!$F$3:$G$27,2,TRUE)),"NA")</f>
        <v>→</v>
      </c>
      <c r="I96" s="44" t="str">
        <f>IFERROR(IF(W96="","",VLOOKUP(W96,LookupTableArrowValues!$F$3:$G$27,2,TRUE)),"NA")</f>
        <v/>
      </c>
      <c r="J96" s="44" t="str">
        <f>IFERROR(IF(X96="","",VLOOKUP(X96,LookupTableArrowValues!$F$3:$G$27,2,TRUE)),"NA")</f>
        <v/>
      </c>
      <c r="K96" s="44" t="str">
        <f>IFERROR(IF(Y96="","",VLOOKUP(Y96,LookupTableArrowValues!$F$3:$G$27,2,TRUE)),"NA")</f>
        <v/>
      </c>
      <c r="L96" s="44" t="str">
        <f>IFERROR(IF(Z96="","",VLOOKUP(Z96,LookupTableArrowValues!$F$3:$G$27,2,TRUE)),"NA")</f>
        <v>→</v>
      </c>
      <c r="M96" s="44" t="str">
        <f>IFERROR(IF(AA96="","",VLOOKUP(AA96,LookupTableArrowValues!$F$3:$G$27,2,TRUE)),"NA")</f>
        <v/>
      </c>
      <c r="Q96" s="34" t="s">
        <v>162</v>
      </c>
      <c r="R96" s="7">
        <v>1</v>
      </c>
      <c r="S96" s="7">
        <v>1.5</v>
      </c>
      <c r="T96" s="7">
        <v>0</v>
      </c>
      <c r="U96" s="7"/>
      <c r="V96" s="7">
        <v>0</v>
      </c>
      <c r="W96" s="7"/>
      <c r="X96" s="7"/>
      <c r="Y96" s="7"/>
      <c r="Z96" s="7">
        <v>0</v>
      </c>
      <c r="AA96" s="7"/>
    </row>
    <row r="97" spans="1:27" x14ac:dyDescent="0.3">
      <c r="C97" s="44" t="str">
        <f>Q97</f>
        <v>Infrastructure for innovation</v>
      </c>
      <c r="D97" s="44" t="str">
        <f>IFERROR(IF(R97="","",VLOOKUP(R97,LookupTableArrowValues!$F$3:$G$27,2,TRUE)),"NA")</f>
        <v>↗</v>
      </c>
      <c r="E97" s="44" t="str">
        <f>IFERROR(IF(S97="","",VLOOKUP(S97,LookupTableArrowValues!$F$3:$G$27,2,TRUE)),"NA")</f>
        <v>↗↑</v>
      </c>
      <c r="F97" s="44" t="str">
        <f>IFERROR(IF(T97="","",VLOOKUP(T97,LookupTableArrowValues!$F$3:$G$27,2,TRUE)),"NA")</f>
        <v>↗</v>
      </c>
      <c r="G97" s="44" t="str">
        <f>IFERROR(IF(U97="","",VLOOKUP(U97,LookupTableArrowValues!$F$3:$G$27,2,TRUE)),"NA")</f>
        <v/>
      </c>
      <c r="H97" s="44" t="str">
        <f>IFERROR(IF(V97="","",VLOOKUP(V97,LookupTableArrowValues!$F$3:$G$27,2,TRUE)),"NA")</f>
        <v>↗</v>
      </c>
      <c r="I97" s="44" t="str">
        <f>IFERROR(IF(W97="","",VLOOKUP(W97,LookupTableArrowValues!$F$3:$G$27,2,TRUE)),"NA")</f>
        <v/>
      </c>
      <c r="J97" s="44" t="str">
        <f>IFERROR(IF(X97="","",VLOOKUP(X97,LookupTableArrowValues!$F$3:$G$27,2,TRUE)),"NA")</f>
        <v/>
      </c>
      <c r="K97" s="44" t="str">
        <f>IFERROR(IF(Y97="","",VLOOKUP(Y97,LookupTableArrowValues!$F$3:$G$27,2,TRUE)),"NA")</f>
        <v/>
      </c>
      <c r="L97" s="44" t="str">
        <f>IFERROR(IF(Z97="","",VLOOKUP(Z97,LookupTableArrowValues!$F$3:$G$27,2,TRUE)),"NA")</f>
        <v>↗</v>
      </c>
      <c r="M97" s="44" t="str">
        <f>IFERROR(IF(AA97="","",VLOOKUP(AA97,LookupTableArrowValues!$F$3:$G$27,2,TRUE)),"NA")</f>
        <v/>
      </c>
      <c r="Q97" s="34" t="s">
        <v>43</v>
      </c>
      <c r="R97" s="7">
        <v>1</v>
      </c>
      <c r="S97" s="7">
        <v>1.5</v>
      </c>
      <c r="T97" s="7">
        <v>1</v>
      </c>
      <c r="U97" s="7"/>
      <c r="V97" s="7">
        <v>1</v>
      </c>
      <c r="W97" s="7"/>
      <c r="X97" s="7"/>
      <c r="Y97" s="7"/>
      <c r="Z97" s="7">
        <v>1</v>
      </c>
      <c r="AA97" s="7"/>
    </row>
    <row r="98" spans="1:27" x14ac:dyDescent="0.3">
      <c r="C98" s="44" t="str">
        <f>Q98</f>
        <v>Response diversity</v>
      </c>
      <c r="D98" s="44" t="str">
        <f>IFERROR(IF(R98="","",VLOOKUP(R98,LookupTableArrowValues!$F$3:$G$27,2,TRUE)),"NA")</f>
        <v>→</v>
      </c>
      <c r="E98" s="44" t="str">
        <f>IFERROR(IF(S98="","",VLOOKUP(S98,LookupTableArrowValues!$F$3:$G$27,2,TRUE)),"NA")</f>
        <v>NA</v>
      </c>
      <c r="F98" s="44" t="str">
        <f>IFERROR(IF(T98="","",VLOOKUP(T98,LookupTableArrowValues!$F$3:$G$27,2,TRUE)),"NA")</f>
        <v>NA</v>
      </c>
      <c r="G98" s="44" t="str">
        <f>IFERROR(IF(U98="","",VLOOKUP(U98,LookupTableArrowValues!$F$3:$G$27,2,TRUE)),"NA")</f>
        <v/>
      </c>
      <c r="H98" s="44" t="str">
        <f>IFERROR(IF(V98="","",VLOOKUP(V98,LookupTableArrowValues!$F$3:$G$27,2,TRUE)),"NA")</f>
        <v>NA</v>
      </c>
      <c r="I98" s="44" t="str">
        <f>IFERROR(IF(W98="","",VLOOKUP(W98,LookupTableArrowValues!$F$3:$G$27,2,TRUE)),"NA")</f>
        <v/>
      </c>
      <c r="J98" s="44" t="str">
        <f>IFERROR(IF(X98="","",VLOOKUP(X98,LookupTableArrowValues!$F$3:$G$27,2,TRUE)),"NA")</f>
        <v/>
      </c>
      <c r="K98" s="44" t="str">
        <f>IFERROR(IF(Y98="","",VLOOKUP(Y98,LookupTableArrowValues!$F$3:$G$27,2,TRUE)),"NA")</f>
        <v/>
      </c>
      <c r="L98" s="44" t="str">
        <f>IFERROR(IF(Z98="","",VLOOKUP(Z98,LookupTableArrowValues!$F$3:$G$27,2,TRUE)),"NA")</f>
        <v>↗</v>
      </c>
      <c r="M98" s="44" t="str">
        <f>IFERROR(IF(AA98="","",VLOOKUP(AA98,LookupTableArrowValues!$F$3:$G$27,2,TRUE)),"NA")</f>
        <v/>
      </c>
      <c r="Q98" s="34" t="s">
        <v>16</v>
      </c>
      <c r="R98" s="7">
        <v>0</v>
      </c>
      <c r="S98" s="7" t="e">
        <v>#DIV/0!</v>
      </c>
      <c r="T98" s="7" t="e">
        <v>#DIV/0!</v>
      </c>
      <c r="U98" s="7"/>
      <c r="V98" s="7" t="e">
        <v>#DIV/0!</v>
      </c>
      <c r="W98" s="7"/>
      <c r="X98" s="7"/>
      <c r="Y98" s="7"/>
      <c r="Z98" s="7">
        <v>1</v>
      </c>
      <c r="AA98" s="7"/>
    </row>
    <row r="99" spans="1:27" x14ac:dyDescent="0.3">
      <c r="C99" s="44" t="str">
        <f>Q99</f>
        <v>Reasonable profitable</v>
      </c>
      <c r="D99" s="44" t="str">
        <f>IFERROR(IF(R99="","",VLOOKUP(R99,LookupTableArrowValues!$F$3:$G$27,2,TRUE)),"NA")</f>
        <v>→</v>
      </c>
      <c r="E99" s="44" t="str">
        <f>IFERROR(IF(S99="","",VLOOKUP(S99,LookupTableArrowValues!$F$3:$G$27,2,TRUE)),"NA")</f>
        <v>→↘</v>
      </c>
      <c r="F99" s="44" t="str">
        <f>IFERROR(IF(T99="","",VLOOKUP(T99,LookupTableArrowValues!$F$3:$G$27,2,TRUE)),"NA")</f>
        <v>→↘</v>
      </c>
      <c r="G99" s="44" t="str">
        <f>IFERROR(IF(U99="","",VLOOKUP(U99,LookupTableArrowValues!$F$3:$G$27,2,TRUE)),"NA")</f>
        <v/>
      </c>
      <c r="H99" s="44" t="str">
        <f>IFERROR(IF(V99="","",VLOOKUP(V99,LookupTableArrowValues!$F$3:$G$27,2,TRUE)),"NA")</f>
        <v>→↘</v>
      </c>
      <c r="I99" s="44" t="str">
        <f>IFERROR(IF(W99="","",VLOOKUP(W99,LookupTableArrowValues!$F$3:$G$27,2,TRUE)),"NA")</f>
        <v/>
      </c>
      <c r="J99" s="44" t="str">
        <f>IFERROR(IF(X99="","",VLOOKUP(X99,LookupTableArrowValues!$F$3:$G$27,2,TRUE)),"NA")</f>
        <v/>
      </c>
      <c r="K99" s="44" t="str">
        <f>IFERROR(IF(Y99="","",VLOOKUP(Y99,LookupTableArrowValues!$F$3:$G$27,2,TRUE)),"NA")</f>
        <v/>
      </c>
      <c r="L99" s="44" t="str">
        <f>IFERROR(IF(Z99="","",VLOOKUP(Z99,LookupTableArrowValues!$F$3:$G$27,2,TRUE)),"NA")</f>
        <v>→↘</v>
      </c>
      <c r="M99" s="44" t="str">
        <f>IFERROR(IF(AA99="","",VLOOKUP(AA99,LookupTableArrowValues!$F$3:$G$27,2,TRUE)),"NA")</f>
        <v/>
      </c>
      <c r="Q99" s="34" t="s">
        <v>159</v>
      </c>
      <c r="R99" s="7">
        <v>0</v>
      </c>
      <c r="S99" s="7">
        <v>-0.33333333333333331</v>
      </c>
      <c r="T99" s="7">
        <v>-0.5</v>
      </c>
      <c r="U99" s="7"/>
      <c r="V99" s="7">
        <v>-0.5</v>
      </c>
      <c r="W99" s="7"/>
      <c r="X99" s="7"/>
      <c r="Y99" s="7"/>
      <c r="Z99" s="7">
        <v>-0.5</v>
      </c>
      <c r="AA99" s="7"/>
    </row>
    <row r="100" spans="1:27" x14ac:dyDescent="0.3">
      <c r="C100" s="44" t="str">
        <f>Q100</f>
        <v>Functional diversity</v>
      </c>
      <c r="D100" s="44" t="str">
        <f>IFERROR(IF(R100="","",VLOOKUP(R100,LookupTableArrowValues!$F$3:$G$27,2,TRUE)),"NA")</f>
        <v>→</v>
      </c>
      <c r="E100" s="44" t="str">
        <f>IFERROR(IF(S100="","",VLOOKUP(S100,LookupTableArrowValues!$F$3:$G$27,2,TRUE)),"NA")</f>
        <v>NA</v>
      </c>
      <c r="F100" s="44" t="str">
        <f>IFERROR(IF(T100="","",VLOOKUP(T100,LookupTableArrowValues!$F$3:$G$27,2,TRUE)),"NA")</f>
        <v>↗</v>
      </c>
      <c r="G100" s="44" t="str">
        <f>IFERROR(IF(U100="","",VLOOKUP(U100,LookupTableArrowValues!$F$3:$G$27,2,TRUE)),"NA")</f>
        <v/>
      </c>
      <c r="H100" s="44" t="str">
        <f>IFERROR(IF(V100="","",VLOOKUP(V100,LookupTableArrowValues!$F$3:$G$27,2,TRUE)),"NA")</f>
        <v>NA</v>
      </c>
      <c r="I100" s="44" t="str">
        <f>IFERROR(IF(W100="","",VLOOKUP(W100,LookupTableArrowValues!$F$3:$G$27,2,TRUE)),"NA")</f>
        <v/>
      </c>
      <c r="J100" s="44" t="str">
        <f>IFERROR(IF(X100="","",VLOOKUP(X100,LookupTableArrowValues!$F$3:$G$27,2,TRUE)),"NA")</f>
        <v/>
      </c>
      <c r="K100" s="44" t="str">
        <f>IFERROR(IF(Y100="","",VLOOKUP(Y100,LookupTableArrowValues!$F$3:$G$27,2,TRUE)),"NA")</f>
        <v/>
      </c>
      <c r="L100" s="44" t="str">
        <f>IFERROR(IF(Z100="","",VLOOKUP(Z100,LookupTableArrowValues!$F$3:$G$27,2,TRUE)),"NA")</f>
        <v>↗</v>
      </c>
      <c r="M100" s="44" t="str">
        <f>IFERROR(IF(AA100="","",VLOOKUP(AA100,LookupTableArrowValues!$F$3:$G$27,2,TRUE)),"NA")</f>
        <v/>
      </c>
      <c r="Q100" s="34" t="s">
        <v>15</v>
      </c>
      <c r="R100" s="7">
        <v>0</v>
      </c>
      <c r="S100" s="7" t="e">
        <v>#DIV/0!</v>
      </c>
      <c r="T100" s="7">
        <v>1</v>
      </c>
      <c r="U100" s="7"/>
      <c r="V100" s="7" t="e">
        <v>#DIV/0!</v>
      </c>
      <c r="W100" s="7"/>
      <c r="X100" s="7"/>
      <c r="Y100" s="7"/>
      <c r="Z100" s="7">
        <v>1</v>
      </c>
      <c r="AA100" s="7"/>
    </row>
    <row r="101" spans="1:27" x14ac:dyDescent="0.3">
      <c r="A101" s="44" t="str">
        <f>Q101</f>
        <v>UK-Arable</v>
      </c>
      <c r="C101" s="44"/>
      <c r="D101" s="44" t="str">
        <f>IFERROR(IF(R101="","",VLOOKUP(R101,LookupTableArrowValues!$F$3:$G$27,2,TRUE)),"NA")</f>
        <v>→↘</v>
      </c>
      <c r="E101" s="44" t="str">
        <f>IFERROR(IF(S101="","",VLOOKUP(S101,LookupTableArrowValues!$F$3:$G$27,2,TRUE)),"NA")</f>
        <v>↘↓</v>
      </c>
      <c r="F101" s="44" t="str">
        <f>IFERROR(IF(T101="","",VLOOKUP(T101,LookupTableArrowValues!$F$3:$G$27,2,TRUE)),"NA")</f>
        <v/>
      </c>
      <c r="G101" s="44" t="str">
        <f>IFERROR(IF(U101="","",VLOOKUP(U101,LookupTableArrowValues!$F$3:$G$27,2,TRUE)),"NA")</f>
        <v/>
      </c>
      <c r="H101" s="44" t="str">
        <f>IFERROR(IF(V101="","",VLOOKUP(V101,LookupTableArrowValues!$F$3:$G$27,2,TRUE)),"NA")</f>
        <v/>
      </c>
      <c r="I101" s="44" t="str">
        <f>IFERROR(IF(W101="","",VLOOKUP(W101,LookupTableArrowValues!$F$3:$G$27,2,TRUE)),"NA")</f>
        <v/>
      </c>
      <c r="J101" s="44" t="str">
        <f>IFERROR(IF(X101="","",VLOOKUP(X101,LookupTableArrowValues!$F$3:$G$27,2,TRUE)),"NA")</f>
        <v/>
      </c>
      <c r="K101" s="44" t="str">
        <f>IFERROR(IF(Y101="","",VLOOKUP(Y101,LookupTableArrowValues!$F$3:$G$27,2,TRUE)),"NA")</f>
        <v/>
      </c>
      <c r="L101" s="44" t="str">
        <f>IFERROR(IF(Z101="","",VLOOKUP(Z101,LookupTableArrowValues!$F$3:$G$27,2,TRUE)),"NA")</f>
        <v>→↘</v>
      </c>
      <c r="M101" s="44" t="str">
        <f>IFERROR(IF(AA101="","",VLOOKUP(AA101,LookupTableArrowValues!$F$3:$G$27,2,TRUE)),"NA")</f>
        <v>↑</v>
      </c>
      <c r="Q101" s="11" t="s">
        <v>41</v>
      </c>
      <c r="R101" s="7">
        <v>-0.625</v>
      </c>
      <c r="S101" s="7">
        <v>-1.5</v>
      </c>
      <c r="T101" s="7"/>
      <c r="U101" s="7"/>
      <c r="V101" s="7"/>
      <c r="W101" s="7"/>
      <c r="X101" s="7"/>
      <c r="Y101" s="7"/>
      <c r="Z101" s="7">
        <v>-0.5714285714285714</v>
      </c>
      <c r="AA101" s="7">
        <v>1.75</v>
      </c>
    </row>
    <row r="102" spans="1:27" x14ac:dyDescent="0.3">
      <c r="B102" s="44" t="str">
        <f>Q102</f>
        <v>Indicator</v>
      </c>
      <c r="C102" s="44"/>
      <c r="D102" s="44" t="str">
        <f>IFERROR(IF(R102="","",VLOOKUP(R102,LookupTableArrowValues!$F$3:$G$27,2,TRUE)),"NA")</f>
        <v>↘</v>
      </c>
      <c r="E102" s="44" t="str">
        <f>IFERROR(IF(S102="","",VLOOKUP(S102,LookupTableArrowValues!$F$3:$G$27,2,TRUE)),"NA")</f>
        <v>↘↓</v>
      </c>
      <c r="F102" s="44" t="str">
        <f>IFERROR(IF(T102="","",VLOOKUP(T102,LookupTableArrowValues!$F$3:$G$27,2,TRUE)),"NA")</f>
        <v/>
      </c>
      <c r="G102" s="44" t="str">
        <f>IFERROR(IF(U102="","",VLOOKUP(U102,LookupTableArrowValues!$F$3:$G$27,2,TRUE)),"NA")</f>
        <v/>
      </c>
      <c r="H102" s="44" t="str">
        <f>IFERROR(IF(V102="","",VLOOKUP(V102,LookupTableArrowValues!$F$3:$G$27,2,TRUE)),"NA")</f>
        <v/>
      </c>
      <c r="I102" s="44" t="str">
        <f>IFERROR(IF(W102="","",VLOOKUP(W102,LookupTableArrowValues!$F$3:$G$27,2,TRUE)),"NA")</f>
        <v/>
      </c>
      <c r="J102" s="44" t="str">
        <f>IFERROR(IF(X102="","",VLOOKUP(X102,LookupTableArrowValues!$F$3:$G$27,2,TRUE)),"NA")</f>
        <v/>
      </c>
      <c r="K102" s="44" t="str">
        <f>IFERROR(IF(Y102="","",VLOOKUP(Y102,LookupTableArrowValues!$F$3:$G$27,2,TRUE)),"NA")</f>
        <v/>
      </c>
      <c r="L102" s="44" t="str">
        <f>IFERROR(IF(Z102="","",VLOOKUP(Z102,LookupTableArrowValues!$F$3:$G$27,2,TRUE)),"NA")</f>
        <v>→↘</v>
      </c>
      <c r="M102" s="44" t="str">
        <f>IFERROR(IF(AA102="","",VLOOKUP(AA102,LookupTableArrowValues!$F$3:$G$27,2,TRUE)),"NA")</f>
        <v>↑</v>
      </c>
      <c r="Q102" s="14" t="s">
        <v>19</v>
      </c>
      <c r="R102" s="7">
        <v>-0.75</v>
      </c>
      <c r="S102" s="7">
        <v>-1.5</v>
      </c>
      <c r="T102" s="7"/>
      <c r="U102" s="7"/>
      <c r="V102" s="7"/>
      <c r="W102" s="7"/>
      <c r="X102" s="7"/>
      <c r="Y102" s="7"/>
      <c r="Z102" s="7">
        <v>-0.5</v>
      </c>
      <c r="AA102" s="7">
        <v>1.75</v>
      </c>
    </row>
    <row r="103" spans="1:27" x14ac:dyDescent="0.3">
      <c r="C103" s="44" t="str">
        <f>Q103</f>
        <v>Biodiversity</v>
      </c>
      <c r="D103" s="44" t="str">
        <f>IFERROR(IF(R103="","",VLOOKUP(R103,LookupTableArrowValues!$F$3:$G$27,2,TRUE)),"NA")</f>
        <v>↘</v>
      </c>
      <c r="E103" s="44" t="str">
        <f>IFERROR(IF(S103="","",VLOOKUP(S103,LookupTableArrowValues!$F$3:$G$27,2,TRUE)),"NA")</f>
        <v>↓</v>
      </c>
      <c r="F103" s="44" t="str">
        <f>IFERROR(IF(T103="","",VLOOKUP(T103,LookupTableArrowValues!$F$3:$G$27,2,TRUE)),"NA")</f>
        <v/>
      </c>
      <c r="G103" s="44" t="str">
        <f>IFERROR(IF(U103="","",VLOOKUP(U103,LookupTableArrowValues!$F$3:$G$27,2,TRUE)),"NA")</f>
        <v/>
      </c>
      <c r="H103" s="44" t="str">
        <f>IFERROR(IF(V103="","",VLOOKUP(V103,LookupTableArrowValues!$F$3:$G$27,2,TRUE)),"NA")</f>
        <v/>
      </c>
      <c r="I103" s="44" t="str">
        <f>IFERROR(IF(W103="","",VLOOKUP(W103,LookupTableArrowValues!$F$3:$G$27,2,TRUE)),"NA")</f>
        <v/>
      </c>
      <c r="J103" s="44" t="str">
        <f>IFERROR(IF(X103="","",VLOOKUP(X103,LookupTableArrowValues!$F$3:$G$27,2,TRUE)),"NA")</f>
        <v/>
      </c>
      <c r="K103" s="44" t="str">
        <f>IFERROR(IF(Y103="","",VLOOKUP(Y103,LookupTableArrowValues!$F$3:$G$27,2,TRUE)),"NA")</f>
        <v/>
      </c>
      <c r="L103" s="44" t="str">
        <f>IFERROR(IF(Z103="","",VLOOKUP(Z103,LookupTableArrowValues!$F$3:$G$27,2,TRUE)),"NA")</f>
        <v>↘</v>
      </c>
      <c r="M103" s="44" t="str">
        <f>IFERROR(IF(AA103="","",VLOOKUP(AA103,LookupTableArrowValues!$F$3:$G$27,2,TRUE)),"NA")</f>
        <v>↑</v>
      </c>
      <c r="Q103" s="34" t="s">
        <v>42</v>
      </c>
      <c r="R103" s="7">
        <v>-1</v>
      </c>
      <c r="S103" s="7">
        <v>-2</v>
      </c>
      <c r="T103" s="7"/>
      <c r="U103" s="7"/>
      <c r="V103" s="7"/>
      <c r="W103" s="7"/>
      <c r="X103" s="7"/>
      <c r="Y103" s="7"/>
      <c r="Z103" s="7">
        <v>-1</v>
      </c>
      <c r="AA103" s="7">
        <v>2</v>
      </c>
    </row>
    <row r="104" spans="1:27" x14ac:dyDescent="0.3">
      <c r="C104" s="44" t="str">
        <f>Q104</f>
        <v>Happiness index of farmers</v>
      </c>
      <c r="D104" s="44" t="str">
        <f>IFERROR(IF(R104="","",VLOOKUP(R104,LookupTableArrowValues!$F$3:$G$27,2,TRUE)),"NA")</f>
        <v>↘</v>
      </c>
      <c r="E104" s="44" t="str">
        <f>IFERROR(IF(S104="","",VLOOKUP(S104,LookupTableArrowValues!$F$3:$G$27,2,TRUE)),"NA")</f>
        <v>↓</v>
      </c>
      <c r="F104" s="44" t="str">
        <f>IFERROR(IF(T104="","",VLOOKUP(T104,LookupTableArrowValues!$F$3:$G$27,2,TRUE)),"NA")</f>
        <v/>
      </c>
      <c r="G104" s="44" t="str">
        <f>IFERROR(IF(U104="","",VLOOKUP(U104,LookupTableArrowValues!$F$3:$G$27,2,TRUE)),"NA")</f>
        <v/>
      </c>
      <c r="H104" s="44" t="str">
        <f>IFERROR(IF(V104="","",VLOOKUP(V104,LookupTableArrowValues!$F$3:$G$27,2,TRUE)),"NA")</f>
        <v/>
      </c>
      <c r="I104" s="44" t="str">
        <f>IFERROR(IF(W104="","",VLOOKUP(W104,LookupTableArrowValues!$F$3:$G$27,2,TRUE)),"NA")</f>
        <v/>
      </c>
      <c r="J104" s="44" t="str">
        <f>IFERROR(IF(X104="","",VLOOKUP(X104,LookupTableArrowValues!$F$3:$G$27,2,TRUE)),"NA")</f>
        <v/>
      </c>
      <c r="K104" s="44" t="str">
        <f>IFERROR(IF(Y104="","",VLOOKUP(Y104,LookupTableArrowValues!$F$3:$G$27,2,TRUE)),"NA")</f>
        <v/>
      </c>
      <c r="L104" s="44" t="str">
        <f>IFERROR(IF(Z104="","",VLOOKUP(Z104,LookupTableArrowValues!$F$3:$G$27,2,TRUE)),"NA")</f>
        <v>↘</v>
      </c>
      <c r="M104" s="44" t="str">
        <f>IFERROR(IF(AA104="","",VLOOKUP(AA104,LookupTableArrowValues!$F$3:$G$27,2,TRUE)),"NA")</f>
        <v>↑</v>
      </c>
      <c r="Q104" s="34" t="s">
        <v>51</v>
      </c>
      <c r="R104" s="7">
        <v>-1</v>
      </c>
      <c r="S104" s="7">
        <v>-2</v>
      </c>
      <c r="T104" s="7"/>
      <c r="U104" s="7"/>
      <c r="V104" s="7"/>
      <c r="W104" s="7"/>
      <c r="X104" s="7"/>
      <c r="Y104" s="7"/>
      <c r="Z104" s="7">
        <v>-1</v>
      </c>
      <c r="AA104" s="7">
        <v>2</v>
      </c>
    </row>
    <row r="105" spans="1:27" x14ac:dyDescent="0.3">
      <c r="C105" s="44" t="str">
        <f>Q105</f>
        <v>Percent of products certified higher welfare standards</v>
      </c>
      <c r="D105" s="44" t="str">
        <f>IFERROR(IF(R105="","",VLOOKUP(R105,LookupTableArrowValues!$F$3:$G$27,2,TRUE)),"NA")</f>
        <v>→</v>
      </c>
      <c r="E105" s="44" t="str">
        <f>IFERROR(IF(S105="","",VLOOKUP(S105,LookupTableArrowValues!$F$3:$G$27,2,TRUE)),"NA")</f>
        <v>→</v>
      </c>
      <c r="F105" s="44" t="str">
        <f>IFERROR(IF(T105="","",VLOOKUP(T105,LookupTableArrowValues!$F$3:$G$27,2,TRUE)),"NA")</f>
        <v/>
      </c>
      <c r="G105" s="44" t="str">
        <f>IFERROR(IF(U105="","",VLOOKUP(U105,LookupTableArrowValues!$F$3:$G$27,2,TRUE)),"NA")</f>
        <v/>
      </c>
      <c r="H105" s="44" t="str">
        <f>IFERROR(IF(V105="","",VLOOKUP(V105,LookupTableArrowValues!$F$3:$G$27,2,TRUE)),"NA")</f>
        <v/>
      </c>
      <c r="I105" s="44" t="str">
        <f>IFERROR(IF(W105="","",VLOOKUP(W105,LookupTableArrowValues!$F$3:$G$27,2,TRUE)),"NA")</f>
        <v/>
      </c>
      <c r="J105" s="44" t="str">
        <f>IFERROR(IF(X105="","",VLOOKUP(X105,LookupTableArrowValues!$F$3:$G$27,2,TRUE)),"NA")</f>
        <v/>
      </c>
      <c r="K105" s="44" t="str">
        <f>IFERROR(IF(Y105="","",VLOOKUP(Y105,LookupTableArrowValues!$F$3:$G$27,2,TRUE)),"NA")</f>
        <v/>
      </c>
      <c r="L105" s="44" t="str">
        <f>IFERROR(IF(Z105="","",VLOOKUP(Z105,LookupTableArrowValues!$F$3:$G$27,2,TRUE)),"NA")</f>
        <v>→</v>
      </c>
      <c r="M105" s="44" t="str">
        <f>IFERROR(IF(AA105="","",VLOOKUP(AA105,LookupTableArrowValues!$F$3:$G$27,2,TRUE)),"NA")</f>
        <v>↗</v>
      </c>
      <c r="Q105" s="34" t="s">
        <v>52</v>
      </c>
      <c r="R105" s="7">
        <v>0</v>
      </c>
      <c r="S105" s="7">
        <v>0</v>
      </c>
      <c r="T105" s="7"/>
      <c r="U105" s="7"/>
      <c r="V105" s="7"/>
      <c r="W105" s="7"/>
      <c r="X105" s="7"/>
      <c r="Y105" s="7"/>
      <c r="Z105" s="7">
        <v>0</v>
      </c>
      <c r="AA105" s="7">
        <v>1</v>
      </c>
    </row>
    <row r="106" spans="1:27" x14ac:dyDescent="0.3">
      <c r="C106" s="44" t="str">
        <f>Q106</f>
        <v>Soil health</v>
      </c>
      <c r="D106" s="44" t="str">
        <f>IFERROR(IF(R106="","",VLOOKUP(R106,LookupTableArrowValues!$F$3:$G$27,2,TRUE)),"NA")</f>
        <v>↘</v>
      </c>
      <c r="E106" s="44" t="str">
        <f>IFERROR(IF(S106="","",VLOOKUP(S106,LookupTableArrowValues!$F$3:$G$27,2,TRUE)),"NA")</f>
        <v>↓</v>
      </c>
      <c r="F106" s="44" t="str">
        <f>IFERROR(IF(T106="","",VLOOKUP(T106,LookupTableArrowValues!$F$3:$G$27,2,TRUE)),"NA")</f>
        <v/>
      </c>
      <c r="G106" s="44" t="str">
        <f>IFERROR(IF(U106="","",VLOOKUP(U106,LookupTableArrowValues!$F$3:$G$27,2,TRUE)),"NA")</f>
        <v/>
      </c>
      <c r="H106" s="44" t="str">
        <f>IFERROR(IF(V106="","",VLOOKUP(V106,LookupTableArrowValues!$F$3:$G$27,2,TRUE)),"NA")</f>
        <v/>
      </c>
      <c r="I106" s="44" t="str">
        <f>IFERROR(IF(W106="","",VLOOKUP(W106,LookupTableArrowValues!$F$3:$G$27,2,TRUE)),"NA")</f>
        <v/>
      </c>
      <c r="J106" s="44" t="str">
        <f>IFERROR(IF(X106="","",VLOOKUP(X106,LookupTableArrowValues!$F$3:$G$27,2,TRUE)),"NA")</f>
        <v/>
      </c>
      <c r="K106" s="44" t="str">
        <f>IFERROR(IF(Y106="","",VLOOKUP(Y106,LookupTableArrowValues!$F$3:$G$27,2,TRUE)),"NA")</f>
        <v/>
      </c>
      <c r="L106" s="44" t="str">
        <f>IFERROR(IF(Z106="","",VLOOKUP(Z106,LookupTableArrowValues!$F$3:$G$27,2,TRUE)),"NA")</f>
        <v>→</v>
      </c>
      <c r="M106" s="44" t="str">
        <f>IFERROR(IF(AA106="","",VLOOKUP(AA106,LookupTableArrowValues!$F$3:$G$27,2,TRUE)),"NA")</f>
        <v>↑</v>
      </c>
      <c r="Q106" s="34" t="s">
        <v>50</v>
      </c>
      <c r="R106" s="7">
        <v>-1</v>
      </c>
      <c r="S106" s="7">
        <v>-2</v>
      </c>
      <c r="T106" s="7"/>
      <c r="U106" s="7"/>
      <c r="V106" s="7"/>
      <c r="W106" s="7"/>
      <c r="X106" s="7"/>
      <c r="Y106" s="7"/>
      <c r="Z106" s="7">
        <v>0</v>
      </c>
      <c r="AA106" s="7">
        <v>2</v>
      </c>
    </row>
    <row r="107" spans="1:27" x14ac:dyDescent="0.3">
      <c r="B107" s="44" t="str">
        <f>Q107</f>
        <v>Resilience attributes</v>
      </c>
      <c r="C107" s="44"/>
      <c r="D107" s="44" t="str">
        <f>IFERROR(IF(R107="","",VLOOKUP(R107,LookupTableArrowValues!$F$3:$G$27,2,TRUE)),"NA")</f>
        <v>→↘</v>
      </c>
      <c r="E107" s="44" t="str">
        <f>IFERROR(IF(S107="","",VLOOKUP(S107,LookupTableArrowValues!$F$3:$G$27,2,TRUE)),"NA")</f>
        <v>↘↓</v>
      </c>
      <c r="F107" s="44" t="str">
        <f>IFERROR(IF(T107="","",VLOOKUP(T107,LookupTableArrowValues!$F$3:$G$27,2,TRUE)),"NA")</f>
        <v/>
      </c>
      <c r="G107" s="44" t="str">
        <f>IFERROR(IF(U107="","",VLOOKUP(U107,LookupTableArrowValues!$F$3:$G$27,2,TRUE)),"NA")</f>
        <v/>
      </c>
      <c r="H107" s="44" t="str">
        <f>IFERROR(IF(V107="","",VLOOKUP(V107,LookupTableArrowValues!$F$3:$G$27,2,TRUE)),"NA")</f>
        <v/>
      </c>
      <c r="I107" s="44" t="str">
        <f>IFERROR(IF(W107="","",VLOOKUP(W107,LookupTableArrowValues!$F$3:$G$27,2,TRUE)),"NA")</f>
        <v/>
      </c>
      <c r="J107" s="44" t="str">
        <f>IFERROR(IF(X107="","",VLOOKUP(X107,LookupTableArrowValues!$F$3:$G$27,2,TRUE)),"NA")</f>
        <v/>
      </c>
      <c r="K107" s="44" t="str">
        <f>IFERROR(IF(Y107="","",VLOOKUP(Y107,LookupTableArrowValues!$F$3:$G$27,2,TRUE)),"NA")</f>
        <v/>
      </c>
      <c r="L107" s="44" t="str">
        <f>IFERROR(IF(Z107="","",VLOOKUP(Z107,LookupTableArrowValues!$F$3:$G$27,2,TRUE)),"NA")</f>
        <v>→↘</v>
      </c>
      <c r="M107" s="44" t="str">
        <f>IFERROR(IF(AA107="","",VLOOKUP(AA107,LookupTableArrowValues!$F$3:$G$27,2,TRUE)),"NA")</f>
        <v>↑</v>
      </c>
      <c r="Q107" s="14" t="s">
        <v>26</v>
      </c>
      <c r="R107" s="7">
        <v>-0.5</v>
      </c>
      <c r="S107" s="7">
        <v>-1.5</v>
      </c>
      <c r="T107" s="7"/>
      <c r="U107" s="7"/>
      <c r="V107" s="7"/>
      <c r="W107" s="7"/>
      <c r="X107" s="7"/>
      <c r="Y107" s="7"/>
      <c r="Z107" s="7">
        <v>-0.66666666666666663</v>
      </c>
      <c r="AA107" s="7">
        <v>1.75</v>
      </c>
    </row>
    <row r="108" spans="1:27" x14ac:dyDescent="0.3">
      <c r="C108" s="44" t="str">
        <f>Q108</f>
        <v>Socially self-organised</v>
      </c>
      <c r="D108" s="44" t="str">
        <f>IFERROR(IF(R108="","",VLOOKUP(R108,LookupTableArrowValues!$F$3:$G$27,2,TRUE)),"NA")</f>
        <v>→</v>
      </c>
      <c r="E108" s="44" t="str">
        <f>IFERROR(IF(S108="","",VLOOKUP(S108,LookupTableArrowValues!$F$3:$G$27,2,TRUE)),"NA")</f>
        <v>↓</v>
      </c>
      <c r="F108" s="44" t="str">
        <f>IFERROR(IF(T108="","",VLOOKUP(T108,LookupTableArrowValues!$F$3:$G$27,2,TRUE)),"NA")</f>
        <v/>
      </c>
      <c r="G108" s="44" t="str">
        <f>IFERROR(IF(U108="","",VLOOKUP(U108,LookupTableArrowValues!$F$3:$G$27,2,TRUE)),"NA")</f>
        <v/>
      </c>
      <c r="H108" s="44" t="str">
        <f>IFERROR(IF(V108="","",VLOOKUP(V108,LookupTableArrowValues!$F$3:$G$27,2,TRUE)),"NA")</f>
        <v/>
      </c>
      <c r="I108" s="44" t="str">
        <f>IFERROR(IF(W108="","",VLOOKUP(W108,LookupTableArrowValues!$F$3:$G$27,2,TRUE)),"NA")</f>
        <v/>
      </c>
      <c r="J108" s="44" t="str">
        <f>IFERROR(IF(X108="","",VLOOKUP(X108,LookupTableArrowValues!$F$3:$G$27,2,TRUE)),"NA")</f>
        <v/>
      </c>
      <c r="K108" s="44" t="str">
        <f>IFERROR(IF(Y108="","",VLOOKUP(Y108,LookupTableArrowValues!$F$3:$G$27,2,TRUE)),"NA")</f>
        <v/>
      </c>
      <c r="L108" s="44" t="str">
        <f>IFERROR(IF(Z108="","",VLOOKUP(Z108,LookupTableArrowValues!$F$3:$G$27,2,TRUE)),"NA")</f>
        <v>↘</v>
      </c>
      <c r="M108" s="44" t="str">
        <f>IFERROR(IF(AA108="","",VLOOKUP(AA108,LookupTableArrowValues!$F$3:$G$27,2,TRUE)),"NA")</f>
        <v>↑</v>
      </c>
      <c r="Q108" s="34" t="s">
        <v>46</v>
      </c>
      <c r="R108" s="7">
        <v>0</v>
      </c>
      <c r="S108" s="7">
        <v>-2</v>
      </c>
      <c r="T108" s="7"/>
      <c r="U108" s="7"/>
      <c r="V108" s="7"/>
      <c r="W108" s="7"/>
      <c r="X108" s="7"/>
      <c r="Y108" s="7"/>
      <c r="Z108" s="7">
        <v>-1</v>
      </c>
      <c r="AA108" s="7">
        <v>2</v>
      </c>
    </row>
    <row r="109" spans="1:27" x14ac:dyDescent="0.3">
      <c r="C109" s="44" t="str">
        <f>Q109</f>
        <v>Infrastructure for innovation</v>
      </c>
      <c r="D109" s="44" t="str">
        <f>IFERROR(IF(R109="","",VLOOKUP(R109,LookupTableArrowValues!$F$3:$G$27,2,TRUE)),"NA")</f>
        <v>↘</v>
      </c>
      <c r="E109" s="44" t="str">
        <f>IFERROR(IF(S109="","",VLOOKUP(S109,LookupTableArrowValues!$F$3:$G$27,2,TRUE)),"NA")</f>
        <v>↓</v>
      </c>
      <c r="F109" s="44" t="str">
        <f>IFERROR(IF(T109="","",VLOOKUP(T109,LookupTableArrowValues!$F$3:$G$27,2,TRUE)),"NA")</f>
        <v/>
      </c>
      <c r="G109" s="44" t="str">
        <f>IFERROR(IF(U109="","",VLOOKUP(U109,LookupTableArrowValues!$F$3:$G$27,2,TRUE)),"NA")</f>
        <v/>
      </c>
      <c r="H109" s="44" t="str">
        <f>IFERROR(IF(V109="","",VLOOKUP(V109,LookupTableArrowValues!$F$3:$G$27,2,TRUE)),"NA")</f>
        <v/>
      </c>
      <c r="I109" s="44" t="str">
        <f>IFERROR(IF(W109="","",VLOOKUP(W109,LookupTableArrowValues!$F$3:$G$27,2,TRUE)),"NA")</f>
        <v/>
      </c>
      <c r="J109" s="44" t="str">
        <f>IFERROR(IF(X109="","",VLOOKUP(X109,LookupTableArrowValues!$F$3:$G$27,2,TRUE)),"NA")</f>
        <v/>
      </c>
      <c r="K109" s="44" t="str">
        <f>IFERROR(IF(Y109="","",VLOOKUP(Y109,LookupTableArrowValues!$F$3:$G$27,2,TRUE)),"NA")</f>
        <v/>
      </c>
      <c r="L109" s="44" t="str">
        <f>IFERROR(IF(Z109="","",VLOOKUP(Z109,LookupTableArrowValues!$F$3:$G$27,2,TRUE)),"NA")</f>
        <v>NA</v>
      </c>
      <c r="M109" s="44" t="str">
        <f>IFERROR(IF(AA109="","",VLOOKUP(AA109,LookupTableArrowValues!$F$3:$G$27,2,TRUE)),"NA")</f>
        <v>↑</v>
      </c>
      <c r="Q109" s="34" t="s">
        <v>43</v>
      </c>
      <c r="R109" s="7">
        <v>-1</v>
      </c>
      <c r="S109" s="7">
        <v>-2</v>
      </c>
      <c r="T109" s="7"/>
      <c r="U109" s="7"/>
      <c r="V109" s="7"/>
      <c r="W109" s="7"/>
      <c r="X109" s="7"/>
      <c r="Y109" s="7"/>
      <c r="Z109" s="7" t="e">
        <v>#DIV/0!</v>
      </c>
      <c r="AA109" s="7">
        <v>2</v>
      </c>
    </row>
    <row r="110" spans="1:27" x14ac:dyDescent="0.3">
      <c r="C110" s="44" t="str">
        <f>Q110</f>
        <v>Spatial and temporal heterogeneity (farm types)</v>
      </c>
      <c r="D110" s="44" t="str">
        <f>IFERROR(IF(R110="","",VLOOKUP(R110,LookupTableArrowValues!$F$3:$G$27,2,TRUE)),"NA")</f>
        <v>→</v>
      </c>
      <c r="E110" s="44" t="str">
        <f>IFERROR(IF(S110="","",VLOOKUP(S110,LookupTableArrowValues!$F$3:$G$27,2,TRUE)),"NA")</f>
        <v>→</v>
      </c>
      <c r="F110" s="44" t="str">
        <f>IFERROR(IF(T110="","",VLOOKUP(T110,LookupTableArrowValues!$F$3:$G$27,2,TRUE)),"NA")</f>
        <v/>
      </c>
      <c r="G110" s="44" t="str">
        <f>IFERROR(IF(U110="","",VLOOKUP(U110,LookupTableArrowValues!$F$3:$G$27,2,TRUE)),"NA")</f>
        <v/>
      </c>
      <c r="H110" s="44" t="str">
        <f>IFERROR(IF(V110="","",VLOOKUP(V110,LookupTableArrowValues!$F$3:$G$27,2,TRUE)),"NA")</f>
        <v/>
      </c>
      <c r="I110" s="44" t="str">
        <f>IFERROR(IF(W110="","",VLOOKUP(W110,LookupTableArrowValues!$F$3:$G$27,2,TRUE)),"NA")</f>
        <v/>
      </c>
      <c r="J110" s="44" t="str">
        <f>IFERROR(IF(X110="","",VLOOKUP(X110,LookupTableArrowValues!$F$3:$G$27,2,TRUE)),"NA")</f>
        <v/>
      </c>
      <c r="K110" s="44" t="str">
        <f>IFERROR(IF(Y110="","",VLOOKUP(Y110,LookupTableArrowValues!$F$3:$G$27,2,TRUE)),"NA")</f>
        <v/>
      </c>
      <c r="L110" s="44" t="str">
        <f>IFERROR(IF(Z110="","",VLOOKUP(Z110,LookupTableArrowValues!$F$3:$G$27,2,TRUE)),"NA")</f>
        <v>↘</v>
      </c>
      <c r="M110" s="44" t="str">
        <f>IFERROR(IF(AA110="","",VLOOKUP(AA110,LookupTableArrowValues!$F$3:$G$27,2,TRUE)),"NA")</f>
        <v>↗</v>
      </c>
      <c r="Q110" s="34" t="s">
        <v>196</v>
      </c>
      <c r="R110" s="7">
        <v>0</v>
      </c>
      <c r="S110" s="7">
        <v>0</v>
      </c>
      <c r="T110" s="7"/>
      <c r="U110" s="7"/>
      <c r="V110" s="7"/>
      <c r="W110" s="7"/>
      <c r="X110" s="7"/>
      <c r="Y110" s="7"/>
      <c r="Z110" s="7">
        <v>-1</v>
      </c>
      <c r="AA110" s="7">
        <v>1</v>
      </c>
    </row>
    <row r="111" spans="1:27" x14ac:dyDescent="0.3">
      <c r="C111" s="44" t="str">
        <f>Q111</f>
        <v>Appropriately connected with actors outside the farming system</v>
      </c>
      <c r="D111" s="44" t="str">
        <f>IFERROR(IF(R111="","",VLOOKUP(R111,LookupTableArrowValues!$F$3:$G$27,2,TRUE)),"NA")</f>
        <v>↘</v>
      </c>
      <c r="E111" s="44" t="str">
        <f>IFERROR(IF(S111="","",VLOOKUP(S111,LookupTableArrowValues!$F$3:$G$27,2,TRUE)),"NA")</f>
        <v>↓</v>
      </c>
      <c r="F111" s="44" t="str">
        <f>IFERROR(IF(T111="","",VLOOKUP(T111,LookupTableArrowValues!$F$3:$G$27,2,TRUE)),"NA")</f>
        <v/>
      </c>
      <c r="G111" s="44" t="str">
        <f>IFERROR(IF(U111="","",VLOOKUP(U111,LookupTableArrowValues!$F$3:$G$27,2,TRUE)),"NA")</f>
        <v/>
      </c>
      <c r="H111" s="44" t="str">
        <f>IFERROR(IF(V111="","",VLOOKUP(V111,LookupTableArrowValues!$F$3:$G$27,2,TRUE)),"NA")</f>
        <v/>
      </c>
      <c r="I111" s="44" t="str">
        <f>IFERROR(IF(W111="","",VLOOKUP(W111,LookupTableArrowValues!$F$3:$G$27,2,TRUE)),"NA")</f>
        <v/>
      </c>
      <c r="J111" s="44" t="str">
        <f>IFERROR(IF(X111="","",VLOOKUP(X111,LookupTableArrowValues!$F$3:$G$27,2,TRUE)),"NA")</f>
        <v/>
      </c>
      <c r="K111" s="44" t="str">
        <f>IFERROR(IF(Y111="","",VLOOKUP(Y111,LookupTableArrowValues!$F$3:$G$27,2,TRUE)),"NA")</f>
        <v/>
      </c>
      <c r="L111" s="44" t="str">
        <f>IFERROR(IF(Z111="","",VLOOKUP(Z111,LookupTableArrowValues!$F$3:$G$27,2,TRUE)),"NA")</f>
        <v>→</v>
      </c>
      <c r="M111" s="44" t="str">
        <f>IFERROR(IF(AA111="","",VLOOKUP(AA111,LookupTableArrowValues!$F$3:$G$27,2,TRUE)),"NA")</f>
        <v>↑</v>
      </c>
      <c r="Q111" s="34" t="s">
        <v>197</v>
      </c>
      <c r="R111" s="7">
        <v>-1</v>
      </c>
      <c r="S111" s="7">
        <v>-2</v>
      </c>
      <c r="T111" s="7"/>
      <c r="U111" s="7"/>
      <c r="V111" s="7"/>
      <c r="W111" s="7"/>
      <c r="X111" s="7"/>
      <c r="Y111" s="7"/>
      <c r="Z111" s="7">
        <v>0</v>
      </c>
      <c r="AA111" s="7">
        <v>2</v>
      </c>
    </row>
    <row r="112" spans="1:27" x14ac:dyDescent="0.3">
      <c r="A112" s="51" t="s">
        <v>222</v>
      </c>
      <c r="B112" s="51"/>
      <c r="C112" s="51"/>
      <c r="D112" s="51" t="str">
        <f>IFERROR(IF(R112="","",VLOOKUP(R112,LookupTableArrowValues!$F$3:$G$27,2,TRUE)),"NA")</f>
        <v>→</v>
      </c>
      <c r="E112" s="51" t="str">
        <f>IFERROR(IF(S112="","",VLOOKUP(S112,LookupTableArrowValues!$F$3:$G$27,2,TRUE)),"NA")</f>
        <v>↘</v>
      </c>
      <c r="F112" s="51" t="str">
        <f>IFERROR(IF(T112="","",VLOOKUP(T112,LookupTableArrowValues!$F$3:$G$27,2,TRUE)),"NA")</f>
        <v>→↗</v>
      </c>
      <c r="G112" s="51" t="str">
        <f>IFERROR(IF(U112="","",VLOOKUP(U112,LookupTableArrowValues!$F$3:$G$27,2,TRUE)),"NA")</f>
        <v>↗</v>
      </c>
      <c r="H112" s="51" t="str">
        <f>IFERROR(IF(V112="","",VLOOKUP(V112,LookupTableArrowValues!$F$3:$G$27,2,TRUE)),"NA")</f>
        <v>↗</v>
      </c>
      <c r="I112" s="51" t="str">
        <f>IFERROR(IF(W112="","",VLOOKUP(W112,LookupTableArrowValues!$F$3:$G$27,2,TRUE)),"NA")</f>
        <v>↗</v>
      </c>
      <c r="J112" s="51" t="str">
        <f>IFERROR(IF(X112="","",VLOOKUP(X112,LookupTableArrowValues!$F$3:$G$27,2,TRUE)),"NA")</f>
        <v>↗</v>
      </c>
      <c r="K112" s="51" t="str">
        <f>IFERROR(IF(Y112="","",VLOOKUP(Y112,LookupTableArrowValues!$F$3:$G$27,2,TRUE)),"NA")</f>
        <v>↗</v>
      </c>
      <c r="L112" s="51" t="str">
        <f>IFERROR(IF(Z112="","",VLOOKUP(Z112,LookupTableArrowValues!$F$3:$G$27,2,TRUE)),"NA")</f>
        <v>→↗</v>
      </c>
      <c r="M112" s="51" t="str">
        <f>IFERROR(IF(AA112="","",VLOOKUP(AA112,LookupTableArrowValues!$F$3:$G$27,2,TRUE)),"NA")</f>
        <v>↗</v>
      </c>
      <c r="Q112" s="11" t="s">
        <v>141</v>
      </c>
      <c r="R112" s="7">
        <v>-7.4999999999999997E-2</v>
      </c>
      <c r="S112" s="7">
        <v>-0.83658008658008665</v>
      </c>
      <c r="T112" s="7">
        <v>0.37037037037037035</v>
      </c>
      <c r="U112" s="7">
        <v>0.78125</v>
      </c>
      <c r="V112" s="7">
        <v>0.84615384615384615</v>
      </c>
      <c r="W112" s="7">
        <v>0.77777777777777779</v>
      </c>
      <c r="X112" s="7">
        <v>0.85185185185185186</v>
      </c>
      <c r="Y112" s="7">
        <v>0.94736842105263153</v>
      </c>
      <c r="Z112" s="7">
        <v>0.42682926829268292</v>
      </c>
      <c r="AA112" s="7">
        <v>0.839622641509434</v>
      </c>
    </row>
  </sheetData>
  <mergeCells count="1">
    <mergeCell ref="D3:M3"/>
  </mergeCells>
  <conditionalFormatting sqref="D5:O112">
    <cfRule type="cellIs" dxfId="15" priority="10" operator="equal">
      <formula>$D$5</formula>
    </cfRule>
  </conditionalFormatting>
  <pageMargins left="0.7" right="0.7" top="0.75" bottom="0.75" header="0.3" footer="0.3"/>
  <pageSetup paperSize="9" orientation="portrait" r:id="rId2"/>
  <extLst>
    <ext xmlns:x14="http://schemas.microsoft.com/office/spreadsheetml/2009/9/main" uri="{78C0D931-6437-407d-A8EE-F0AAD7539E65}">
      <x14:conditionalFormattings>
        <x14:conditionalFormatting xmlns:xm="http://schemas.microsoft.com/office/excel/2006/main">
          <x14:cfRule type="cellIs" priority="1" stopIfTrue="1" operator="equal" id="{00F0F25A-3CA6-4056-95CA-5AB2E85794BD}">
            <xm:f>LookupTableArrowValues!$G$24</xm:f>
            <x14:dxf>
              <fill>
                <patternFill>
                  <bgColor theme="9" tint="-0.24994659260841701"/>
                </patternFill>
              </fill>
            </x14:dxf>
          </x14:cfRule>
          <x14:cfRule type="cellIs" priority="2" stopIfTrue="1" operator="equal" id="{AE629EF7-53D3-4058-8A85-25E420EB0B42}">
            <xm:f>LookupTableArrowValues!$G$27</xm:f>
            <x14:dxf>
              <fill>
                <patternFill>
                  <bgColor theme="9" tint="-0.499984740745262"/>
                </patternFill>
              </fill>
            </x14:dxf>
          </x14:cfRule>
          <x14:cfRule type="cellIs" priority="4" stopIfTrue="1" operator="equal" id="{58A7A150-055D-415F-8F41-E871B55A99CD}">
            <xm:f>LookupTableArrowValues!$G$21</xm:f>
            <x14:dxf>
              <fill>
                <patternFill>
                  <bgColor theme="9" tint="0.39994506668294322"/>
                </patternFill>
              </fill>
            </x14:dxf>
          </x14:cfRule>
          <x14:cfRule type="cellIs" priority="5" stopIfTrue="1" operator="equal" id="{9BC41FD1-4C86-4B6C-985F-1716B0397A92}">
            <xm:f>LookupTableArrowValues!$G$18</xm:f>
            <x14:dxf>
              <fill>
                <patternFill>
                  <bgColor theme="9" tint="0.59996337778862885"/>
                </patternFill>
              </fill>
            </x14:dxf>
          </x14:cfRule>
          <x14:cfRule type="cellIs" priority="6" stopIfTrue="1" operator="equal" id="{134AF0D7-CE93-48AA-B928-828CA4B58DE3}">
            <xm:f>LookupTableArrowValues!$G$3</xm:f>
            <x14:dxf>
              <fill>
                <patternFill>
                  <bgColor theme="5" tint="-0.499984740745262"/>
                </patternFill>
              </fill>
            </x14:dxf>
          </x14:cfRule>
          <x14:cfRule type="cellIs" priority="7" operator="equal" id="{2871B4B3-2FA2-4A71-8B28-15B13BC779D1}">
            <xm:f>LookupTableArrowValues!$G$6</xm:f>
            <x14:dxf>
              <fill>
                <patternFill>
                  <bgColor theme="5" tint="-0.24994659260841701"/>
                </patternFill>
              </fill>
            </x14:dxf>
          </x14:cfRule>
          <x14:cfRule type="cellIs" priority="8" operator="equal" id="{7B1A435F-4AA4-4554-B28E-1CC112164C0A}">
            <xm:f>LookupTableArrowValues!$G$9</xm:f>
            <x14:dxf>
              <fill>
                <patternFill>
                  <bgColor theme="5" tint="0.39994506668294322"/>
                </patternFill>
              </fill>
            </x14:dxf>
          </x14:cfRule>
          <x14:cfRule type="cellIs" priority="9" operator="equal" id="{92305E84-6413-4A5D-A1A6-1B46A9E82094}">
            <xm:f>LookupTableArrowValues!$G$12</xm:f>
            <x14:dxf>
              <fill>
                <patternFill>
                  <bgColor theme="5" tint="0.59996337778862885"/>
                </patternFill>
              </fill>
            </x14:dxf>
          </x14:cfRule>
          <xm:sqref>D5:O112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34B27-D1E4-4C7C-BA06-803455554869}">
  <dimension ref="A1:I487"/>
  <sheetViews>
    <sheetView workbookViewId="0">
      <selection activeCell="G2" sqref="G2"/>
    </sheetView>
  </sheetViews>
  <sheetFormatPr defaultRowHeight="14.4" x14ac:dyDescent="0.3"/>
  <cols>
    <col min="1" max="6" width="8.88671875" style="25"/>
    <col min="7" max="7" width="57.77734375" style="25" bestFit="1" customWidth="1"/>
    <col min="8" max="8" width="8.88671875" style="65"/>
    <col min="9" max="16384" width="8.88671875" style="25"/>
  </cols>
  <sheetData>
    <row r="1" spans="1:9" x14ac:dyDescent="0.3">
      <c r="A1" s="25" t="s">
        <v>0</v>
      </c>
      <c r="B1" s="25" t="s">
        <v>18</v>
      </c>
      <c r="C1" s="25" t="s">
        <v>204</v>
      </c>
      <c r="D1" s="25" t="s">
        <v>40</v>
      </c>
      <c r="E1" s="25" t="s">
        <v>19</v>
      </c>
      <c r="F1" s="25" t="s">
        <v>1</v>
      </c>
      <c r="G1" s="25" t="s">
        <v>20</v>
      </c>
      <c r="H1" s="65" t="s">
        <v>176</v>
      </c>
    </row>
    <row r="2" spans="1:9" x14ac:dyDescent="0.3">
      <c r="A2" s="25" t="str">
        <f>RAWData!A4</f>
        <v>BG-Arable</v>
      </c>
      <c r="B2" s="25" t="s">
        <v>3</v>
      </c>
      <c r="C2" s="25" t="s">
        <v>3</v>
      </c>
      <c r="D2" s="25" t="str">
        <f>RAWData!T4</f>
        <v>Indicator</v>
      </c>
      <c r="E2" s="25" t="str">
        <f>RAWData!U4</f>
        <v>Productivity (t/ha)</v>
      </c>
      <c r="F2" s="25" t="str">
        <f>RAWData!V4</f>
        <v>Food production</v>
      </c>
      <c r="G2" s="25">
        <f>RAWData!W4</f>
        <v>0</v>
      </c>
      <c r="H2" s="65">
        <f>RAWData!Y4</f>
        <v>1</v>
      </c>
    </row>
    <row r="3" spans="1:9" x14ac:dyDescent="0.3">
      <c r="A3" s="25" t="str">
        <f>RAWData!A5</f>
        <v>BG-Arable</v>
      </c>
      <c r="B3" s="25" t="s">
        <v>3</v>
      </c>
      <c r="C3" s="25" t="s">
        <v>3</v>
      </c>
      <c r="D3" s="25" t="str">
        <f>RAWData!T5</f>
        <v>Indicator</v>
      </c>
      <c r="E3" s="25" t="str">
        <f>RAWData!U5</f>
        <v>Net farm income</v>
      </c>
      <c r="F3" s="25" t="str">
        <f>RAWData!V5</f>
        <v>Economic viability</v>
      </c>
      <c r="G3" s="25">
        <f>RAWData!W5</f>
        <v>0</v>
      </c>
      <c r="H3" s="65">
        <f>RAWData!Y5</f>
        <v>-1</v>
      </c>
    </row>
    <row r="4" spans="1:9" x14ac:dyDescent="0.3">
      <c r="A4" s="25" t="str">
        <f>RAWData!A6</f>
        <v>BG-Arable</v>
      </c>
      <c r="B4" s="25" t="s">
        <v>3</v>
      </c>
      <c r="C4" s="25" t="s">
        <v>3</v>
      </c>
      <c r="D4" s="25" t="str">
        <f>RAWData!T6</f>
        <v>Indicator</v>
      </c>
      <c r="E4" s="25" t="str">
        <f>RAWData!U6</f>
        <v>Nutrient balance</v>
      </c>
      <c r="F4" s="25" t="str">
        <f>RAWData!V6</f>
        <v>Natural resources</v>
      </c>
      <c r="G4" s="25">
        <f>RAWData!W6</f>
        <v>0</v>
      </c>
      <c r="H4" s="65">
        <f>RAWData!Y6</f>
        <v>-1</v>
      </c>
    </row>
    <row r="5" spans="1:9" x14ac:dyDescent="0.3">
      <c r="A5" s="25" t="str">
        <f>RAWData!A7</f>
        <v>BG-Arable</v>
      </c>
      <c r="B5" s="25" t="s">
        <v>3</v>
      </c>
      <c r="C5" s="25" t="s">
        <v>3</v>
      </c>
      <c r="D5" s="25" t="str">
        <f>RAWData!T7</f>
        <v>Indicator</v>
      </c>
      <c r="E5" s="25" t="str">
        <f>RAWData!U7</f>
        <v>Diversity of production</v>
      </c>
      <c r="F5" s="25" t="str">
        <f>RAWData!V7</f>
        <v>Biodiversity &amp; habitat</v>
      </c>
      <c r="G5" s="25">
        <f>RAWData!W7</f>
        <v>0</v>
      </c>
      <c r="H5" s="65">
        <f>RAWData!Y7</f>
        <v>0</v>
      </c>
      <c r="I5" s="61"/>
    </row>
    <row r="6" spans="1:9" x14ac:dyDescent="0.3">
      <c r="A6" s="25" t="str">
        <f>RAWData!A8</f>
        <v>BG-Arable</v>
      </c>
      <c r="B6" s="25" t="s">
        <v>3</v>
      </c>
      <c r="C6" s="25" t="s">
        <v>3</v>
      </c>
      <c r="D6" s="25" t="str">
        <f>RAWData!T8</f>
        <v>Indicator</v>
      </c>
      <c r="E6" s="25" t="str">
        <f>RAWData!U8</f>
        <v>Level of services in rural areas</v>
      </c>
      <c r="F6" s="25" t="str">
        <f>RAWData!V8</f>
        <v>Attractiveness of the area</v>
      </c>
      <c r="G6" s="25">
        <f>RAWData!W8</f>
        <v>0</v>
      </c>
      <c r="H6" s="65">
        <f>RAWData!Y8</f>
        <v>0</v>
      </c>
      <c r="I6" s="61"/>
    </row>
    <row r="7" spans="1:9" x14ac:dyDescent="0.3">
      <c r="A7" s="25" t="str">
        <f>RAWData!A9</f>
        <v>BG-Arable</v>
      </c>
      <c r="B7" s="25" t="s">
        <v>3</v>
      </c>
      <c r="C7" s="25" t="s">
        <v>3</v>
      </c>
      <c r="D7" s="25" t="str">
        <f>RAWData!T9</f>
        <v>Resilience attributes</v>
      </c>
      <c r="E7" s="25" t="str">
        <f>RAWData!V9</f>
        <v>Production coupled with local and natural capital</v>
      </c>
      <c r="F7" s="25" t="str">
        <f>RAWData!V9</f>
        <v>Production coupled with local and natural capital</v>
      </c>
      <c r="G7" s="25" t="str">
        <f>RAWData!W9</f>
        <v>Production coupled with local and natural capital</v>
      </c>
      <c r="H7" s="65">
        <f>RAWData!Y9</f>
        <v>0</v>
      </c>
      <c r="I7" s="61"/>
    </row>
    <row r="8" spans="1:9" x14ac:dyDescent="0.3">
      <c r="A8" s="25" t="str">
        <f>RAWData!A10</f>
        <v>BG-Arable</v>
      </c>
      <c r="B8" s="25" t="s">
        <v>3</v>
      </c>
      <c r="C8" s="25" t="s">
        <v>3</v>
      </c>
      <c r="D8" s="25" t="str">
        <f>RAWData!T10</f>
        <v>Resilience attributes</v>
      </c>
      <c r="E8" s="25" t="str">
        <f>RAWData!V10</f>
        <v>Exposed to disturbance</v>
      </c>
      <c r="F8" s="25" t="str">
        <f>RAWData!V10</f>
        <v>Exposed to disturbance</v>
      </c>
      <c r="G8" s="25" t="str">
        <f>RAWData!W10</f>
        <v>Exposed to disturbance</v>
      </c>
      <c r="H8" s="65">
        <f>RAWData!Y10</f>
        <v>0</v>
      </c>
      <c r="I8" s="61"/>
    </row>
    <row r="9" spans="1:9" x14ac:dyDescent="0.3">
      <c r="A9" s="25" t="str">
        <f>RAWData!A11</f>
        <v>BG-Arable</v>
      </c>
      <c r="B9" s="25" t="s">
        <v>3</v>
      </c>
      <c r="C9" s="25" t="s">
        <v>3</v>
      </c>
      <c r="D9" s="25" t="str">
        <f>RAWData!T11</f>
        <v>Resilience attributes</v>
      </c>
      <c r="E9" s="25" t="str">
        <f>RAWData!V11</f>
        <v>Socially self-organised</v>
      </c>
      <c r="F9" s="25" t="str">
        <f>RAWData!V11</f>
        <v>Socially self-organised</v>
      </c>
      <c r="G9" s="25" t="str">
        <f>RAWData!W11</f>
        <v>Socially self-organised</v>
      </c>
      <c r="H9" s="65">
        <f>RAWData!Y11</f>
        <v>0</v>
      </c>
      <c r="I9" s="61"/>
    </row>
    <row r="10" spans="1:9" x14ac:dyDescent="0.3">
      <c r="A10" s="25" t="str">
        <f>RAWData!A12</f>
        <v>BG-Arable</v>
      </c>
      <c r="B10" s="25" t="s">
        <v>3</v>
      </c>
      <c r="C10" s="25" t="s">
        <v>3</v>
      </c>
      <c r="D10" s="25" t="str">
        <f>RAWData!T12</f>
        <v>Resilience attributes</v>
      </c>
      <c r="E10" s="25" t="str">
        <f>RAWData!V12</f>
        <v>Infrastructure for innovation</v>
      </c>
      <c r="F10" s="25" t="str">
        <f>RAWData!V12</f>
        <v>Infrastructure for innovation</v>
      </c>
      <c r="G10" s="25" t="str">
        <f>RAWData!W12</f>
        <v>Infrastructure for innovation</v>
      </c>
      <c r="H10" s="65">
        <f>RAWData!Y12</f>
        <v>0</v>
      </c>
      <c r="I10" s="61"/>
    </row>
    <row r="11" spans="1:9" x14ac:dyDescent="0.3">
      <c r="A11" s="25" t="str">
        <f>RAWData!A13</f>
        <v>DE-Arable&amp;Mixed</v>
      </c>
      <c r="B11" s="25" t="s">
        <v>3</v>
      </c>
      <c r="C11" s="25" t="s">
        <v>3</v>
      </c>
      <c r="D11" s="25" t="str">
        <f>RAWData!T13</f>
        <v>Indicator</v>
      </c>
      <c r="E11" s="25" t="str">
        <f>RAWData!U13</f>
        <v>Cereal production (t/ha)</v>
      </c>
      <c r="F11" s="25" t="str">
        <f>RAWData!V13</f>
        <v>Food production</v>
      </c>
      <c r="G11" s="25">
        <f>RAWData!W13</f>
        <v>0</v>
      </c>
      <c r="H11" s="65">
        <f>RAWData!Y13</f>
        <v>-0.5</v>
      </c>
      <c r="I11" s="62"/>
    </row>
    <row r="12" spans="1:9" x14ac:dyDescent="0.3">
      <c r="A12" s="25" t="str">
        <f>RAWData!A14</f>
        <v>DE-Arable&amp;Mixed</v>
      </c>
      <c r="B12" s="25" t="s">
        <v>3</v>
      </c>
      <c r="C12" s="25" t="s">
        <v>3</v>
      </c>
      <c r="D12" s="25" t="str">
        <f>RAWData!T14</f>
        <v>Indicator</v>
      </c>
      <c r="E12" s="25" t="str">
        <f>RAWData!U14</f>
        <v>Profitability (Euro/ha)</v>
      </c>
      <c r="F12" s="25" t="str">
        <f>RAWData!V14</f>
        <v>Economic viability</v>
      </c>
      <c r="G12" s="25">
        <f>RAWData!W14</f>
        <v>0</v>
      </c>
      <c r="H12" s="65">
        <f>RAWData!Y14</f>
        <v>-0.5</v>
      </c>
      <c r="I12" s="63"/>
    </row>
    <row r="13" spans="1:9" x14ac:dyDescent="0.3">
      <c r="A13" s="25" t="str">
        <f>RAWData!A15</f>
        <v>DE-Arable&amp;Mixed</v>
      </c>
      <c r="B13" s="25" t="s">
        <v>3</v>
      </c>
      <c r="C13" s="25" t="s">
        <v>3</v>
      </c>
      <c r="D13" s="25" t="str">
        <f>RAWData!T15</f>
        <v>Indicator</v>
      </c>
      <c r="E13" s="25" t="str">
        <f>RAWData!U15</f>
        <v>Availability of successors</v>
      </c>
      <c r="F13" s="25" t="str">
        <f>RAWData!V15</f>
        <v>Attractiveness of the area</v>
      </c>
      <c r="G13" s="25">
        <f>RAWData!W15</f>
        <v>0</v>
      </c>
      <c r="H13" s="65">
        <f>RAWData!Y15</f>
        <v>-1</v>
      </c>
      <c r="I13" s="63"/>
    </row>
    <row r="14" spans="1:9" x14ac:dyDescent="0.3">
      <c r="A14" s="25" t="str">
        <f>RAWData!A16</f>
        <v>DE-Arable&amp;Mixed</v>
      </c>
      <c r="B14" s="25" t="s">
        <v>3</v>
      </c>
      <c r="C14" s="25" t="s">
        <v>3</v>
      </c>
      <c r="D14" s="25" t="str">
        <f>RAWData!T16</f>
        <v>Indicator</v>
      </c>
      <c r="E14" s="25" t="str">
        <f>RAWData!U16</f>
        <v>Availability of workers</v>
      </c>
      <c r="F14" s="25" t="str">
        <f>RAWData!V16</f>
        <v>Economic viability</v>
      </c>
      <c r="G14" s="25">
        <f>RAWData!W16</f>
        <v>0</v>
      </c>
      <c r="H14" s="65">
        <f>RAWData!Y16</f>
        <v>-1</v>
      </c>
      <c r="I14" s="63"/>
    </row>
    <row r="15" spans="1:9" x14ac:dyDescent="0.3">
      <c r="A15" s="25" t="str">
        <f>RAWData!A17</f>
        <v>DE-Arable&amp;Mixed</v>
      </c>
      <c r="B15" s="25" t="s">
        <v>3</v>
      </c>
      <c r="C15" s="25" t="s">
        <v>3</v>
      </c>
      <c r="D15" s="25" t="str">
        <f>RAWData!T17</f>
        <v>Indicator</v>
      </c>
      <c r="E15" s="25" t="str">
        <f>RAWData!U17</f>
        <v>Soil quality</v>
      </c>
      <c r="F15" s="25" t="str">
        <f>RAWData!V17</f>
        <v>Natural Resources</v>
      </c>
      <c r="G15" s="25">
        <f>RAWData!W17</f>
        <v>0</v>
      </c>
      <c r="H15" s="65">
        <f>RAWData!Y17</f>
        <v>0</v>
      </c>
      <c r="I15" s="63"/>
    </row>
    <row r="16" spans="1:9" x14ac:dyDescent="0.3">
      <c r="A16" s="25" t="str">
        <f>RAWData!A18</f>
        <v>DE-Arable&amp;Mixed</v>
      </c>
      <c r="B16" s="25" t="s">
        <v>3</v>
      </c>
      <c r="C16" s="25" t="s">
        <v>3</v>
      </c>
      <c r="D16" s="25" t="str">
        <f>RAWData!T18</f>
        <v>Indicator</v>
      </c>
      <c r="E16" s="25" t="str">
        <f>RAWData!U18</f>
        <v>Production of biogas</v>
      </c>
      <c r="F16" s="25" t="str">
        <f>RAWData!V18</f>
        <v>Bio-based resources</v>
      </c>
      <c r="G16" s="25">
        <f>RAWData!W18</f>
        <v>0</v>
      </c>
      <c r="H16" s="65">
        <f>RAWData!Y18</f>
        <v>0</v>
      </c>
      <c r="I16" s="63"/>
    </row>
    <row r="17" spans="1:9" x14ac:dyDescent="0.3">
      <c r="A17" s="25" t="str">
        <f>RAWData!A19</f>
        <v>DE-Arable&amp;Mixed</v>
      </c>
      <c r="B17" s="25" t="s">
        <v>3</v>
      </c>
      <c r="C17" s="25" t="s">
        <v>3</v>
      </c>
      <c r="D17" s="25" t="str">
        <f>RAWData!T19</f>
        <v>Indicator</v>
      </c>
      <c r="E17" s="25" t="str">
        <f>RAWData!U19</f>
        <v>Water availability</v>
      </c>
      <c r="F17" s="25" t="str">
        <f>RAWData!V19</f>
        <v>Natural Resources</v>
      </c>
      <c r="G17" s="25">
        <f>RAWData!W19</f>
        <v>0</v>
      </c>
      <c r="H17" s="65">
        <f>RAWData!Y19</f>
        <v>-1</v>
      </c>
      <c r="I17" s="63"/>
    </row>
    <row r="18" spans="1:9" x14ac:dyDescent="0.3">
      <c r="A18" s="25" t="str">
        <f>RAWData!A20</f>
        <v>DE-Arable&amp;Mixed</v>
      </c>
      <c r="B18" s="25" t="s">
        <v>3</v>
      </c>
      <c r="C18" s="25" t="s">
        <v>3</v>
      </c>
      <c r="D18" s="25" t="str">
        <f>RAWData!T20</f>
        <v>Resilience attributes</v>
      </c>
      <c r="E18" s="25" t="str">
        <f>RAWData!V20</f>
        <v>Response diversity</v>
      </c>
      <c r="F18" s="25" t="str">
        <f>RAWData!V20</f>
        <v>Response diversity</v>
      </c>
      <c r="G18" s="25" t="str">
        <f>RAWData!W20</f>
        <v>Response diversity</v>
      </c>
      <c r="H18" s="65">
        <f>RAWData!Y20</f>
        <v>0</v>
      </c>
    </row>
    <row r="19" spans="1:9" x14ac:dyDescent="0.3">
      <c r="A19" s="25" t="str">
        <f>RAWData!A21</f>
        <v>DE-Arable&amp;Mixed</v>
      </c>
      <c r="B19" s="25" t="s">
        <v>3</v>
      </c>
      <c r="C19" s="25" t="s">
        <v>3</v>
      </c>
      <c r="D19" s="25" t="str">
        <f>RAWData!T21</f>
        <v>Resilience attributes</v>
      </c>
      <c r="E19" s="25" t="str">
        <f>RAWData!V21</f>
        <v>Infrastructure for innovation</v>
      </c>
      <c r="F19" s="25" t="str">
        <f>RAWData!V21</f>
        <v>Infrastructure for innovation</v>
      </c>
      <c r="G19" s="25" t="str">
        <f>RAWData!W21</f>
        <v>Infrastructure for innovation</v>
      </c>
      <c r="H19" s="65">
        <f>RAWData!Y21</f>
        <v>0</v>
      </c>
    </row>
    <row r="20" spans="1:9" x14ac:dyDescent="0.3">
      <c r="A20" s="25" t="str">
        <f>RAWData!A22</f>
        <v>DE-Arable&amp;Mixed</v>
      </c>
      <c r="B20" s="25" t="s">
        <v>3</v>
      </c>
      <c r="C20" s="25" t="s">
        <v>3</v>
      </c>
      <c r="D20" s="25" t="str">
        <f>RAWData!T22</f>
        <v>Resilience attributes</v>
      </c>
      <c r="E20" s="25" t="str">
        <f>RAWData!V22</f>
        <v>Support rural life</v>
      </c>
      <c r="F20" s="25" t="str">
        <f>RAWData!V22</f>
        <v>Support rural life</v>
      </c>
      <c r="G20" s="25" t="str">
        <f>RAWData!W22</f>
        <v>Support rural life</v>
      </c>
      <c r="H20" s="65">
        <f>RAWData!Y22</f>
        <v>0</v>
      </c>
    </row>
    <row r="21" spans="1:9" x14ac:dyDescent="0.3">
      <c r="A21" s="25" t="str">
        <f>RAWData!A23</f>
        <v>ES-Livestock</v>
      </c>
      <c r="B21" s="25" t="s">
        <v>3</v>
      </c>
      <c r="C21" s="25" t="s">
        <v>3</v>
      </c>
      <c r="D21" s="25" t="str">
        <f>RAWData!T23</f>
        <v>Indicator</v>
      </c>
      <c r="E21" s="25" t="str">
        <f>RAWData!U23</f>
        <v>Gross margin</v>
      </c>
      <c r="F21" s="25" t="str">
        <f>RAWData!V23</f>
        <v>Economic viability</v>
      </c>
      <c r="G21" s="25">
        <f>RAWData!W23</f>
        <v>0</v>
      </c>
      <c r="H21" s="65">
        <f>RAWData!Y23</f>
        <v>0</v>
      </c>
    </row>
    <row r="22" spans="1:9" x14ac:dyDescent="0.3">
      <c r="A22" s="25" t="str">
        <f>RAWData!A24</f>
        <v>ES-Livestock</v>
      </c>
      <c r="B22" s="25" t="s">
        <v>3</v>
      </c>
      <c r="C22" s="25" t="s">
        <v>3</v>
      </c>
      <c r="D22" s="25" t="str">
        <f>RAWData!T24</f>
        <v>Indicator</v>
      </c>
      <c r="E22" s="25" t="str">
        <f>RAWData!U24</f>
        <v>Sheep census</v>
      </c>
      <c r="F22" s="25" t="str">
        <f>RAWData!V24</f>
        <v>Food production</v>
      </c>
      <c r="G22" s="25">
        <f>RAWData!W24</f>
        <v>0</v>
      </c>
      <c r="H22" s="65">
        <f>RAWData!Y24</f>
        <v>-2</v>
      </c>
    </row>
    <row r="23" spans="1:9" x14ac:dyDescent="0.3">
      <c r="A23" s="25" t="str">
        <f>RAWData!A25</f>
        <v>ES-Livestock</v>
      </c>
      <c r="B23" s="25" t="s">
        <v>3</v>
      </c>
      <c r="C23" s="25" t="s">
        <v>3</v>
      </c>
      <c r="D23" s="25" t="str">
        <f>RAWData!T25</f>
        <v>Indicator</v>
      </c>
      <c r="E23" s="25" t="str">
        <f>RAWData!U25</f>
        <v>Number of farms</v>
      </c>
      <c r="F23" s="25" t="str">
        <f>RAWData!V25</f>
        <v>Attractiveness of the area</v>
      </c>
      <c r="G23" s="25">
        <f>RAWData!W25</f>
        <v>0</v>
      </c>
      <c r="H23" s="65">
        <f>RAWData!Y25</f>
        <v>-2</v>
      </c>
    </row>
    <row r="24" spans="1:9" x14ac:dyDescent="0.3">
      <c r="A24" s="25" t="str">
        <f>RAWData!A26</f>
        <v>ES-Livestock</v>
      </c>
      <c r="B24" s="25" t="s">
        <v>3</v>
      </c>
      <c r="C24" s="25" t="s">
        <v>3</v>
      </c>
      <c r="D24" s="25" t="str">
        <f>RAWData!T26</f>
        <v>Resilience attributes</v>
      </c>
      <c r="E24" s="25" t="str">
        <f>RAWData!V26</f>
        <v>Production coupled with local and natural capital</v>
      </c>
      <c r="F24" s="25" t="str">
        <f>RAWData!V26</f>
        <v>Production coupled with local and natural capital</v>
      </c>
      <c r="G24" s="25" t="str">
        <f>RAWData!W26</f>
        <v>Production coupled with local and natural capital</v>
      </c>
      <c r="H24" s="65">
        <f>RAWData!Y26</f>
        <v>-1</v>
      </c>
    </row>
    <row r="25" spans="1:9" x14ac:dyDescent="0.3">
      <c r="A25" s="25" t="str">
        <f>RAWData!A27</f>
        <v>ES-Livestock</v>
      </c>
      <c r="B25" s="25" t="s">
        <v>3</v>
      </c>
      <c r="C25" s="25" t="s">
        <v>3</v>
      </c>
      <c r="D25" s="25" t="str">
        <f>RAWData!T27</f>
        <v>Resilience attributes</v>
      </c>
      <c r="E25" s="25" t="str">
        <f>RAWData!V27</f>
        <v>Diverse policies</v>
      </c>
      <c r="F25" s="25" t="str">
        <f>RAWData!V27</f>
        <v>Diverse policies</v>
      </c>
      <c r="G25" s="25" t="str">
        <f>RAWData!W27</f>
        <v>Diverse policies</v>
      </c>
      <c r="H25" s="65">
        <f>RAWData!Y27</f>
        <v>0</v>
      </c>
    </row>
    <row r="26" spans="1:9" x14ac:dyDescent="0.3">
      <c r="A26" s="25" t="str">
        <f>RAWData!A28</f>
        <v>ES-Livestock</v>
      </c>
      <c r="B26" s="25" t="s">
        <v>3</v>
      </c>
      <c r="C26" s="25" t="s">
        <v>3</v>
      </c>
      <c r="D26" s="25" t="str">
        <f>RAWData!T28</f>
        <v>Resilience attributes</v>
      </c>
      <c r="E26" s="25" t="str">
        <f>RAWData!V28</f>
        <v>Socially self-organised</v>
      </c>
      <c r="F26" s="25" t="str">
        <f>RAWData!V28</f>
        <v>Socially self-organised</v>
      </c>
      <c r="G26" s="25" t="str">
        <f>RAWData!W28</f>
        <v>Socially self-organised</v>
      </c>
      <c r="H26" s="65">
        <f>RAWData!Y28</f>
        <v>0</v>
      </c>
    </row>
    <row r="27" spans="1:9" x14ac:dyDescent="0.3">
      <c r="A27" s="25" t="str">
        <f>RAWData!A29</f>
        <v>ES-Livestock</v>
      </c>
      <c r="B27" s="25" t="s">
        <v>3</v>
      </c>
      <c r="C27" s="25" t="s">
        <v>3</v>
      </c>
      <c r="D27" s="25" t="str">
        <f>RAWData!T29</f>
        <v>Resilience attributes</v>
      </c>
      <c r="E27" s="25" t="str">
        <f>RAWData!V29</f>
        <v>Support rural life</v>
      </c>
      <c r="F27" s="25" t="str">
        <f>RAWData!V29</f>
        <v>Support rural life</v>
      </c>
      <c r="G27" s="25" t="str">
        <f>RAWData!W29</f>
        <v>Support rural life</v>
      </c>
      <c r="H27" s="65">
        <f>RAWData!Y29</f>
        <v>-1</v>
      </c>
    </row>
    <row r="28" spans="1:9" x14ac:dyDescent="0.3">
      <c r="A28" s="25" t="str">
        <f>RAWData!A30</f>
        <v>ES-Livestock</v>
      </c>
      <c r="B28" s="25" t="s">
        <v>3</v>
      </c>
      <c r="C28" s="25" t="s">
        <v>3</v>
      </c>
      <c r="D28" s="25" t="str">
        <f>RAWData!T30</f>
        <v>Resilience attributes</v>
      </c>
      <c r="E28" s="25" t="str">
        <f>RAWData!V30</f>
        <v>Infrastructure for innovation</v>
      </c>
      <c r="F28" s="25" t="str">
        <f>RAWData!V30</f>
        <v>Infrastructure for innovation</v>
      </c>
      <c r="G28" s="25" t="str">
        <f>RAWData!W30</f>
        <v>Infrastructure for innovation</v>
      </c>
      <c r="H28" s="65">
        <f>RAWData!Y30</f>
        <v>-1</v>
      </c>
    </row>
    <row r="29" spans="1:9" x14ac:dyDescent="0.3">
      <c r="A29" s="25" t="str">
        <f>RAWData!A31</f>
        <v>ES-Livestock</v>
      </c>
      <c r="B29" s="25" t="s">
        <v>3</v>
      </c>
      <c r="C29" s="25" t="s">
        <v>3</v>
      </c>
      <c r="D29" s="25" t="str">
        <f>RAWData!T31</f>
        <v>Resilience attributes</v>
      </c>
      <c r="E29" s="25" t="str">
        <f>RAWData!V31</f>
        <v>Reasonable profitable</v>
      </c>
      <c r="F29" s="25" t="str">
        <f>RAWData!V31</f>
        <v>Reasonable profitable</v>
      </c>
      <c r="G29" s="25" t="str">
        <f>RAWData!W31</f>
        <v>Reasonable profitable</v>
      </c>
      <c r="H29" s="65">
        <f>RAWData!Y31</f>
        <v>-1</v>
      </c>
    </row>
    <row r="30" spans="1:9" x14ac:dyDescent="0.3">
      <c r="A30" s="25" t="str">
        <f>RAWData!A32</f>
        <v>IT-Hazelnut</v>
      </c>
      <c r="B30" s="25" t="s">
        <v>3</v>
      </c>
      <c r="C30" s="25" t="s">
        <v>3</v>
      </c>
      <c r="D30" s="25" t="str">
        <f>RAWData!T32</f>
        <v>Indicator</v>
      </c>
      <c r="E30" s="25" t="str">
        <f>RAWData!U32</f>
        <v>Gross Saleable Production</v>
      </c>
      <c r="F30" s="25" t="str">
        <f>RAWData!V32</f>
        <v>Food production</v>
      </c>
      <c r="G30" s="25">
        <f>RAWData!W32</f>
        <v>0</v>
      </c>
      <c r="H30" s="65">
        <f>RAWData!Y32</f>
        <v>1</v>
      </c>
    </row>
    <row r="31" spans="1:9" x14ac:dyDescent="0.3">
      <c r="A31" s="25" t="str">
        <f>RAWData!A33</f>
        <v>IT-Hazelnut</v>
      </c>
      <c r="B31" s="25" t="s">
        <v>3</v>
      </c>
      <c r="C31" s="25" t="s">
        <v>3</v>
      </c>
      <c r="D31" s="25" t="str">
        <f>RAWData!T33</f>
        <v>Indicator</v>
      </c>
      <c r="E31" s="25" t="str">
        <f>RAWData!U33</f>
        <v>Gross Margin</v>
      </c>
      <c r="F31" s="25" t="str">
        <f>RAWData!V33</f>
        <v>Economic viability</v>
      </c>
      <c r="G31" s="25">
        <f>RAWData!W33</f>
        <v>0</v>
      </c>
      <c r="H31" s="65">
        <f>RAWData!Y33</f>
        <v>0</v>
      </c>
    </row>
    <row r="32" spans="1:9" x14ac:dyDescent="0.3">
      <c r="A32" s="25" t="str">
        <f>RAWData!A34</f>
        <v>IT-Hazelnut</v>
      </c>
      <c r="B32" s="25" t="s">
        <v>3</v>
      </c>
      <c r="C32" s="25" t="s">
        <v>3</v>
      </c>
      <c r="D32" s="25" t="str">
        <f>RAWData!T34</f>
        <v>Indicator</v>
      </c>
      <c r="E32" s="25" t="str">
        <f>RAWData!U34</f>
        <v>Organic farming (Ha)</v>
      </c>
      <c r="F32" s="25" t="str">
        <f>RAWData!V34</f>
        <v>Biodiversity &amp; habitat</v>
      </c>
      <c r="G32" s="25">
        <f>RAWData!W34</f>
        <v>0</v>
      </c>
      <c r="H32" s="65">
        <f>RAWData!Y34</f>
        <v>1</v>
      </c>
    </row>
    <row r="33" spans="1:9" x14ac:dyDescent="0.3">
      <c r="A33" s="25" t="str">
        <f>RAWData!A35</f>
        <v>IT-Hazelnut</v>
      </c>
      <c r="B33" s="25" t="s">
        <v>3</v>
      </c>
      <c r="C33" s="25" t="s">
        <v>3</v>
      </c>
      <c r="D33" s="25" t="str">
        <f>RAWData!T35</f>
        <v>Indicator</v>
      </c>
      <c r="E33" s="25" t="str">
        <f>RAWData!U35</f>
        <v>Retention of young people</v>
      </c>
      <c r="F33" s="25" t="str">
        <f>RAWData!V35</f>
        <v>Attractiveness of the area</v>
      </c>
      <c r="G33" s="25">
        <f>RAWData!W35</f>
        <v>0</v>
      </c>
      <c r="H33" s="65">
        <f>RAWData!Y35</f>
        <v>1</v>
      </c>
    </row>
    <row r="34" spans="1:9" x14ac:dyDescent="0.3">
      <c r="A34" s="25" t="str">
        <f>RAWData!A36</f>
        <v>IT-Hazelnut</v>
      </c>
      <c r="B34" s="25" t="s">
        <v>3</v>
      </c>
      <c r="C34" s="25" t="s">
        <v>3</v>
      </c>
      <c r="D34" s="25" t="str">
        <f>RAWData!T36</f>
        <v>Resilience attributes</v>
      </c>
      <c r="E34" s="25" t="str">
        <f>RAWData!V36</f>
        <v>Socially self-organised</v>
      </c>
      <c r="F34" s="25" t="str">
        <f>RAWData!V36</f>
        <v>Socially self-organised</v>
      </c>
      <c r="G34" s="25" t="str">
        <f>RAWData!W36</f>
        <v>Socially self-organised</v>
      </c>
      <c r="H34" s="65">
        <f>RAWData!Y36</f>
        <v>0</v>
      </c>
    </row>
    <row r="35" spans="1:9" x14ac:dyDescent="0.3">
      <c r="A35" s="25" t="str">
        <f>RAWData!A37</f>
        <v>IT-Hazelnut</v>
      </c>
      <c r="B35" s="25" t="s">
        <v>3</v>
      </c>
      <c r="C35" s="25" t="s">
        <v>3</v>
      </c>
      <c r="D35" s="25" t="str">
        <f>RAWData!T37</f>
        <v>Resilience attributes</v>
      </c>
      <c r="E35" s="25" t="str">
        <f>RAWData!V37</f>
        <v>Production coupled with local and natural capital</v>
      </c>
      <c r="F35" s="25" t="str">
        <f>RAWData!V37</f>
        <v>Production coupled with local and natural capital</v>
      </c>
      <c r="G35" s="25" t="str">
        <f>RAWData!W37</f>
        <v>Production coupled with local and natural capital</v>
      </c>
      <c r="H35" s="65">
        <f>RAWData!Y37</f>
        <v>1</v>
      </c>
    </row>
    <row r="36" spans="1:9" x14ac:dyDescent="0.3">
      <c r="A36" s="25" t="str">
        <f>RAWData!A38</f>
        <v>IT-Hazelnut</v>
      </c>
      <c r="B36" s="25" t="s">
        <v>3</v>
      </c>
      <c r="C36" s="25" t="s">
        <v>3</v>
      </c>
      <c r="D36" s="25" t="str">
        <f>RAWData!T38</f>
        <v>Resilience attributes</v>
      </c>
      <c r="E36" s="25" t="str">
        <f>RAWData!V38</f>
        <v>Support rural life</v>
      </c>
      <c r="F36" s="25" t="str">
        <f>RAWData!V38</f>
        <v>Support rural life</v>
      </c>
      <c r="G36" s="25" t="str">
        <f>RAWData!W38</f>
        <v>Support rural life</v>
      </c>
      <c r="H36" s="65">
        <f>RAWData!Y38</f>
        <v>1</v>
      </c>
    </row>
    <row r="37" spans="1:9" x14ac:dyDescent="0.3">
      <c r="A37" s="25" t="str">
        <f>RAWData!A39</f>
        <v>IT-Hazelnut</v>
      </c>
      <c r="B37" s="25" t="s">
        <v>3</v>
      </c>
      <c r="C37" s="25" t="s">
        <v>3</v>
      </c>
      <c r="D37" s="25" t="str">
        <f>RAWData!T39</f>
        <v>Resilience attributes</v>
      </c>
      <c r="E37" s="25" t="str">
        <f>RAWData!V39</f>
        <v>Infrastructure for innovation</v>
      </c>
      <c r="F37" s="25" t="str">
        <f>RAWData!V39</f>
        <v>Infrastructure for innovation</v>
      </c>
      <c r="G37" s="25" t="str">
        <f>RAWData!W39</f>
        <v>Infrastructure for innovation</v>
      </c>
      <c r="H37" s="65">
        <f>RAWData!Y39</f>
        <v>1</v>
      </c>
    </row>
    <row r="38" spans="1:9" x14ac:dyDescent="0.3">
      <c r="A38" s="25" t="str">
        <f>RAWData!A40</f>
        <v>IT-Hazelnut</v>
      </c>
      <c r="B38" s="25" t="s">
        <v>3</v>
      </c>
      <c r="C38" s="25" t="s">
        <v>3</v>
      </c>
      <c r="D38" s="25" t="str">
        <f>RAWData!T40</f>
        <v>Resilience attributes</v>
      </c>
      <c r="E38" s="25" t="str">
        <f>RAWData!V40</f>
        <v>Diverse policies</v>
      </c>
      <c r="F38" s="25" t="str">
        <f>RAWData!V40</f>
        <v>Diverse policies</v>
      </c>
      <c r="G38" s="25" t="str">
        <f>RAWData!W40</f>
        <v>Diverse policies</v>
      </c>
      <c r="H38" s="65">
        <f>RAWData!Y40</f>
        <v>0</v>
      </c>
    </row>
    <row r="39" spans="1:9" x14ac:dyDescent="0.3">
      <c r="A39" s="25" t="str">
        <f>RAWData!A41</f>
        <v>NL-Arable</v>
      </c>
      <c r="B39" s="25" t="s">
        <v>3</v>
      </c>
      <c r="C39" s="25" t="s">
        <v>3</v>
      </c>
      <c r="D39" s="25" t="str">
        <f>RAWData!T41</f>
        <v>Indicator</v>
      </c>
      <c r="E39" s="25" t="str">
        <f>RAWData!U41</f>
        <v>Starch potato production</v>
      </c>
      <c r="F39" s="25" t="str">
        <f>RAWData!V41</f>
        <v>Food production</v>
      </c>
      <c r="G39" s="25">
        <f>RAWData!W41</f>
        <v>0</v>
      </c>
      <c r="H39" s="65">
        <f>RAWData!Y41</f>
        <v>0</v>
      </c>
    </row>
    <row r="40" spans="1:9" x14ac:dyDescent="0.3">
      <c r="A40" s="25" t="str">
        <f>RAWData!A42</f>
        <v>NL-Arable</v>
      </c>
      <c r="B40" s="25" t="s">
        <v>3</v>
      </c>
      <c r="C40" s="25" t="s">
        <v>3</v>
      </c>
      <c r="D40" s="25" t="str">
        <f>RAWData!T42</f>
        <v>Indicator</v>
      </c>
      <c r="E40" s="25" t="str">
        <f>RAWData!U42</f>
        <v>Profitability</v>
      </c>
      <c r="F40" s="25" t="str">
        <f>RAWData!V42</f>
        <v>Economic viability</v>
      </c>
      <c r="G40" s="25">
        <f>RAWData!W42</f>
        <v>0</v>
      </c>
      <c r="H40" s="65">
        <f>RAWData!Y42</f>
        <v>1</v>
      </c>
    </row>
    <row r="41" spans="1:9" x14ac:dyDescent="0.3">
      <c r="A41" s="25" t="str">
        <f>RAWData!A43</f>
        <v>NL-Arable</v>
      </c>
      <c r="B41" s="25" t="s">
        <v>3</v>
      </c>
      <c r="C41" s="25" t="s">
        <v>3</v>
      </c>
      <c r="D41" s="25" t="str">
        <f>RAWData!T43</f>
        <v>Indicator</v>
      </c>
      <c r="E41" s="25" t="str">
        <f>RAWData!U43</f>
        <v>Soil quality</v>
      </c>
      <c r="F41" s="25" t="str">
        <f>RAWData!V43</f>
        <v>Natural Resources</v>
      </c>
      <c r="G41" s="25">
        <f>RAWData!W43</f>
        <v>0</v>
      </c>
      <c r="H41" s="65">
        <f>RAWData!Y43</f>
        <v>1</v>
      </c>
    </row>
    <row r="42" spans="1:9" x14ac:dyDescent="0.3">
      <c r="A42" s="25" t="str">
        <f>RAWData!A44</f>
        <v>NL-Arable</v>
      </c>
      <c r="B42" s="25" t="s">
        <v>3</v>
      </c>
      <c r="C42" s="25" t="s">
        <v>3</v>
      </c>
      <c r="D42" s="25" t="str">
        <f>RAWData!T44</f>
        <v>Indicator</v>
      </c>
      <c r="E42" s="25" t="str">
        <f>RAWData!U44</f>
        <v>Water availability</v>
      </c>
      <c r="F42" s="25" t="str">
        <f>RAWData!V44</f>
        <v>Natural Resources</v>
      </c>
      <c r="G42" s="25">
        <f>RAWData!W44</f>
        <v>0</v>
      </c>
      <c r="H42" s="65">
        <f>RAWData!Y44</f>
        <v>1</v>
      </c>
    </row>
    <row r="43" spans="1:9" x14ac:dyDescent="0.3">
      <c r="A43" s="25" t="str">
        <f>RAWData!A45</f>
        <v>NL-Arable</v>
      </c>
      <c r="B43" s="25" t="s">
        <v>3</v>
      </c>
      <c r="C43" s="25" t="s">
        <v>3</v>
      </c>
      <c r="D43" s="25" t="str">
        <f>RAWData!T45</f>
        <v>Resilience attributes</v>
      </c>
      <c r="E43" s="25" t="str">
        <f>RAWData!V45</f>
        <v>Reasonable profitable</v>
      </c>
      <c r="F43" s="25" t="str">
        <f>RAWData!V45</f>
        <v>Reasonable profitable</v>
      </c>
      <c r="G43" s="25" t="str">
        <f>RAWData!W45</f>
        <v>Reasonable profitable</v>
      </c>
      <c r="H43" s="65">
        <f>RAWData!Y45</f>
        <v>0</v>
      </c>
    </row>
    <row r="44" spans="1:9" x14ac:dyDescent="0.3">
      <c r="A44" s="25" t="str">
        <f>RAWData!A46</f>
        <v>NL-Arable</v>
      </c>
      <c r="B44" s="25" t="s">
        <v>3</v>
      </c>
      <c r="C44" s="25" t="s">
        <v>3</v>
      </c>
      <c r="D44" s="25" t="str">
        <f>RAWData!T46</f>
        <v>Resilience attributes</v>
      </c>
      <c r="E44" s="25" t="str">
        <f>RAWData!V46</f>
        <v>Socially self-organised</v>
      </c>
      <c r="F44" s="25" t="str">
        <f>RAWData!V46</f>
        <v>Socially self-organised</v>
      </c>
      <c r="G44" s="25" t="str">
        <f>RAWData!W46</f>
        <v>Socially self-organised</v>
      </c>
      <c r="H44" s="65">
        <f>RAWData!Y46</f>
        <v>0</v>
      </c>
    </row>
    <row r="45" spans="1:9" x14ac:dyDescent="0.3">
      <c r="A45" s="25" t="str">
        <f>RAWData!A47</f>
        <v>NL-Arable</v>
      </c>
      <c r="B45" s="25" t="s">
        <v>3</v>
      </c>
      <c r="C45" s="25" t="s">
        <v>3</v>
      </c>
      <c r="D45" s="25" t="str">
        <f>RAWData!T47</f>
        <v>Resilience attributes</v>
      </c>
      <c r="E45" s="25" t="str">
        <f>RAWData!V47</f>
        <v>Infrastructure for innovation</v>
      </c>
      <c r="F45" s="25" t="str">
        <f>RAWData!V47</f>
        <v>Infrastructure for innovation</v>
      </c>
      <c r="G45" s="25" t="str">
        <f>RAWData!W47</f>
        <v>Infrastructure for innovation</v>
      </c>
      <c r="H45" s="65">
        <f>RAWData!Y47</f>
        <v>0</v>
      </c>
    </row>
    <row r="46" spans="1:9" x14ac:dyDescent="0.3">
      <c r="A46" s="25" t="str">
        <f>RAWData!A48</f>
        <v>NL-Arable</v>
      </c>
      <c r="B46" s="25" t="s">
        <v>3</v>
      </c>
      <c r="C46" s="25" t="s">
        <v>3</v>
      </c>
      <c r="D46" s="25" t="str">
        <f>RAWData!T48</f>
        <v>Resilience attributes</v>
      </c>
      <c r="E46" s="25" t="str">
        <f>RAWData!V48</f>
        <v>Production coupled with local and natural capital</v>
      </c>
      <c r="F46" s="25" t="str">
        <f>RAWData!V48</f>
        <v>Production coupled with local and natural capital</v>
      </c>
      <c r="G46" s="25" t="str">
        <f>RAWData!W48</f>
        <v>Production coupled with local and natural capital</v>
      </c>
      <c r="H46" s="65">
        <f>RAWData!Y48</f>
        <v>0</v>
      </c>
    </row>
    <row r="47" spans="1:9" x14ac:dyDescent="0.3">
      <c r="A47" s="25" t="str">
        <f>RAWData!A49</f>
        <v>NL-Arable</v>
      </c>
      <c r="B47" s="25" t="s">
        <v>3</v>
      </c>
      <c r="C47" s="25" t="s">
        <v>3</v>
      </c>
      <c r="D47" s="25" t="str">
        <f>RAWData!T49</f>
        <v>Resilience attributes</v>
      </c>
      <c r="E47" s="25" t="str">
        <f>RAWData!V49</f>
        <v>Functional diversity</v>
      </c>
      <c r="F47" s="25" t="str">
        <f>RAWData!V49</f>
        <v>Functional diversity</v>
      </c>
      <c r="G47" s="25" t="str">
        <f>RAWData!W49</f>
        <v>Functional diversity</v>
      </c>
      <c r="H47" s="65">
        <f>RAWData!Y49</f>
        <v>0</v>
      </c>
      <c r="I47" s="61"/>
    </row>
    <row r="48" spans="1:9" x14ac:dyDescent="0.3">
      <c r="A48" s="25" t="str">
        <f>RAWData!A50</f>
        <v>NL-Arable</v>
      </c>
      <c r="B48" s="25" t="s">
        <v>3</v>
      </c>
      <c r="C48" s="25" t="s">
        <v>3</v>
      </c>
      <c r="D48" s="25" t="str">
        <f>RAWData!T50</f>
        <v>Resilience attributes</v>
      </c>
      <c r="E48" s="25" t="str">
        <f>RAWData!V50</f>
        <v>Exposed to disturbance</v>
      </c>
      <c r="F48" s="25" t="str">
        <f>RAWData!V50</f>
        <v>Exposed to disturbance</v>
      </c>
      <c r="G48" s="25" t="str">
        <f>RAWData!W50</f>
        <v>Exposed to disturbance</v>
      </c>
      <c r="H48" s="65">
        <f>RAWData!Y50</f>
        <v>0</v>
      </c>
      <c r="I48" s="61"/>
    </row>
    <row r="49" spans="1:9" x14ac:dyDescent="0.3">
      <c r="A49" s="25" t="str">
        <f>RAWData!A51</f>
        <v>PL-Horticulture</v>
      </c>
      <c r="B49" s="25" t="s">
        <v>3</v>
      </c>
      <c r="C49" s="25" t="s">
        <v>3</v>
      </c>
      <c r="D49" s="25" t="str">
        <f>RAWData!T51</f>
        <v>Indicator</v>
      </c>
      <c r="E49" s="25" t="str">
        <f>RAWData!U51</f>
        <v>Utilised agricultural area</v>
      </c>
      <c r="F49" s="25" t="str">
        <f>RAWData!V51</f>
        <v>Food production</v>
      </c>
      <c r="G49" s="25">
        <f>RAWData!W51</f>
        <v>0</v>
      </c>
      <c r="H49" s="65">
        <f>RAWData!Y51</f>
        <v>0</v>
      </c>
    </row>
    <row r="50" spans="1:9" x14ac:dyDescent="0.3">
      <c r="A50" s="25" t="str">
        <f>RAWData!A52</f>
        <v>PL-Horticulture</v>
      </c>
      <c r="B50" s="25" t="s">
        <v>3</v>
      </c>
      <c r="C50" s="25" t="s">
        <v>3</v>
      </c>
      <c r="D50" s="25" t="str">
        <f>RAWData!T52</f>
        <v>Indicator</v>
      </c>
      <c r="E50" s="25" t="str">
        <f>RAWData!U52</f>
        <v>Purchase prices for agricultural products</v>
      </c>
      <c r="F50" s="25" t="str">
        <f>RAWData!V52</f>
        <v>Economic viability</v>
      </c>
      <c r="G50" s="25">
        <f>RAWData!W52</f>
        <v>0</v>
      </c>
      <c r="H50" s="65">
        <f>RAWData!Y52</f>
        <v>-1</v>
      </c>
    </row>
    <row r="51" spans="1:9" x14ac:dyDescent="0.3">
      <c r="A51" s="25" t="str">
        <f>RAWData!A53</f>
        <v>PL-Horticulture</v>
      </c>
      <c r="B51" s="25" t="s">
        <v>3</v>
      </c>
      <c r="C51" s="25" t="s">
        <v>3</v>
      </c>
      <c r="D51" s="25" t="str">
        <f>RAWData!T53</f>
        <v>Indicator</v>
      </c>
      <c r="E51" s="25" t="str">
        <f>RAWData!U53</f>
        <v>Income dynamics</v>
      </c>
      <c r="F51" s="25" t="str">
        <f>RAWData!V53</f>
        <v>Economic viability</v>
      </c>
      <c r="G51" s="25">
        <f>RAWData!W53</f>
        <v>0</v>
      </c>
      <c r="H51" s="65">
        <f>RAWData!Y53</f>
        <v>-1</v>
      </c>
    </row>
    <row r="52" spans="1:9" x14ac:dyDescent="0.3">
      <c r="A52" s="25" t="str">
        <f>RAWData!A54</f>
        <v>PL-Horticulture</v>
      </c>
      <c r="B52" s="25" t="s">
        <v>3</v>
      </c>
      <c r="C52" s="25" t="s">
        <v>3</v>
      </c>
      <c r="D52" s="25" t="str">
        <f>RAWData!T54</f>
        <v>Indicator</v>
      </c>
      <c r="E52" s="25" t="str">
        <f>RAWData!U54</f>
        <v>Labour costs</v>
      </c>
      <c r="F52" s="25" t="str">
        <f>RAWData!V54</f>
        <v>Economic viability</v>
      </c>
      <c r="G52" s="25">
        <f>RAWData!W54</f>
        <v>0</v>
      </c>
      <c r="H52" s="65">
        <f>RAWData!Y54</f>
        <v>-1</v>
      </c>
    </row>
    <row r="53" spans="1:9" x14ac:dyDescent="0.3">
      <c r="A53" s="25" t="str">
        <f>RAWData!A55</f>
        <v>PL-Horticulture</v>
      </c>
      <c r="B53" s="25" t="s">
        <v>3</v>
      </c>
      <c r="C53" s="25" t="s">
        <v>3</v>
      </c>
      <c r="D53" s="25" t="str">
        <f>RAWData!T55</f>
        <v>Resilience attributes</v>
      </c>
      <c r="E53" s="25" t="str">
        <f>RAWData!V55</f>
        <v>Production coupled with local and natural capital</v>
      </c>
      <c r="F53" s="25" t="str">
        <f>RAWData!V55</f>
        <v>Production coupled with local and natural capital</v>
      </c>
      <c r="G53" s="25" t="str">
        <f>RAWData!W55</f>
        <v>Production coupled with local and natural capital</v>
      </c>
      <c r="H53" s="65">
        <f>RAWData!Y55</f>
        <v>-1</v>
      </c>
    </row>
    <row r="54" spans="1:9" x14ac:dyDescent="0.3">
      <c r="A54" s="25" t="str">
        <f>RAWData!A56</f>
        <v>PL-Horticulture</v>
      </c>
      <c r="B54" s="25" t="s">
        <v>3</v>
      </c>
      <c r="C54" s="25" t="s">
        <v>3</v>
      </c>
      <c r="D54" s="25" t="str">
        <f>RAWData!T56</f>
        <v>Resilience attributes</v>
      </c>
      <c r="E54" s="25" t="str">
        <f>RAWData!V56</f>
        <v>Functional diversity</v>
      </c>
      <c r="F54" s="25" t="str">
        <f>RAWData!V56</f>
        <v>Functional diversity</v>
      </c>
      <c r="G54" s="25" t="str">
        <f>RAWData!W56</f>
        <v>Functional diversity</v>
      </c>
      <c r="H54" s="65">
        <f>RAWData!Y56</f>
        <v>0</v>
      </c>
    </row>
    <row r="55" spans="1:9" x14ac:dyDescent="0.3">
      <c r="A55" s="25" t="str">
        <f>RAWData!A57</f>
        <v>PL-Horticulture</v>
      </c>
      <c r="B55" s="25" t="s">
        <v>3</v>
      </c>
      <c r="C55" s="25" t="s">
        <v>3</v>
      </c>
      <c r="D55" s="25" t="str">
        <f>RAWData!T57</f>
        <v>Resilience attributes</v>
      </c>
      <c r="E55" s="25" t="str">
        <f>RAWData!V57</f>
        <v>Response diversity</v>
      </c>
      <c r="F55" s="25" t="str">
        <f>RAWData!V57</f>
        <v>Response diversity</v>
      </c>
      <c r="G55" s="25" t="str">
        <f>RAWData!W57</f>
        <v>Response diversity</v>
      </c>
      <c r="H55" s="65">
        <f>RAWData!Y57</f>
        <v>0</v>
      </c>
    </row>
    <row r="56" spans="1:9" x14ac:dyDescent="0.3">
      <c r="A56" s="25" t="str">
        <f>RAWData!A58</f>
        <v>PL-Horticulture</v>
      </c>
      <c r="B56" s="25" t="s">
        <v>3</v>
      </c>
      <c r="C56" s="25" t="s">
        <v>3</v>
      </c>
      <c r="D56" s="25" t="str">
        <f>RAWData!T58</f>
        <v>Resilience attributes</v>
      </c>
      <c r="E56" s="25" t="str">
        <f>RAWData!V58</f>
        <v>Reasonable profitable</v>
      </c>
      <c r="F56" s="25" t="str">
        <f>RAWData!V58</f>
        <v>Reasonable profitable</v>
      </c>
      <c r="G56" s="25" t="str">
        <f>RAWData!W58</f>
        <v>Reasonable profitable</v>
      </c>
      <c r="H56" s="65">
        <f>RAWData!Y58</f>
        <v>-1</v>
      </c>
    </row>
    <row r="57" spans="1:9" x14ac:dyDescent="0.3">
      <c r="A57" s="25" t="str">
        <f>RAWData!A59</f>
        <v>RO-Mixed</v>
      </c>
      <c r="B57" s="25" t="s">
        <v>3</v>
      </c>
      <c r="C57" s="25" t="s">
        <v>3</v>
      </c>
      <c r="D57" s="25" t="str">
        <f>RAWData!T59</f>
        <v>Indicator</v>
      </c>
      <c r="E57" s="25" t="str">
        <f>RAWData!U59</f>
        <v>Agricultural production</v>
      </c>
      <c r="F57" s="25" t="str">
        <f>RAWData!V59</f>
        <v>Food production</v>
      </c>
      <c r="G57" s="25">
        <f>RAWData!W59</f>
        <v>0</v>
      </c>
      <c r="H57" s="65">
        <f>RAWData!Y59</f>
        <v>0</v>
      </c>
      <c r="I57" s="64"/>
    </row>
    <row r="58" spans="1:9" x14ac:dyDescent="0.3">
      <c r="A58" s="25" t="str">
        <f>RAWData!A60</f>
        <v>RO-Mixed</v>
      </c>
      <c r="B58" s="25" t="s">
        <v>3</v>
      </c>
      <c r="C58" s="25" t="s">
        <v>3</v>
      </c>
      <c r="D58" s="25" t="str">
        <f>RAWData!T60</f>
        <v>Indicator</v>
      </c>
      <c r="E58" s="25" t="str">
        <f>RAWData!U60</f>
        <v>Sales of agricultural products</v>
      </c>
      <c r="F58" s="25" t="str">
        <f>RAWData!V60</f>
        <v>Bio-based resources</v>
      </c>
      <c r="G58" s="25">
        <f>RAWData!W60</f>
        <v>0</v>
      </c>
      <c r="H58" s="65">
        <f>RAWData!Y60</f>
        <v>0</v>
      </c>
      <c r="I58" s="64"/>
    </row>
    <row r="59" spans="1:9" x14ac:dyDescent="0.3">
      <c r="A59" s="25" t="str">
        <f>RAWData!A61</f>
        <v>RO-Mixed</v>
      </c>
      <c r="B59" s="25" t="s">
        <v>3</v>
      </c>
      <c r="C59" s="25" t="s">
        <v>3</v>
      </c>
      <c r="D59" s="25" t="str">
        <f>RAWData!T61</f>
        <v>Indicator</v>
      </c>
      <c r="E59" s="25" t="str">
        <f>RAWData!U61</f>
        <v>Subsidies</v>
      </c>
      <c r="F59" s="25" t="str">
        <f>RAWData!V61</f>
        <v>Economic viability</v>
      </c>
      <c r="G59" s="25">
        <f>RAWData!W61</f>
        <v>0</v>
      </c>
      <c r="H59" s="65">
        <f>RAWData!Y61</f>
        <v>0</v>
      </c>
      <c r="I59" s="64"/>
    </row>
    <row r="60" spans="1:9" x14ac:dyDescent="0.3">
      <c r="A60" s="25" t="str">
        <f>RAWData!A62</f>
        <v>RO-Mixed</v>
      </c>
      <c r="B60" s="25" t="s">
        <v>3</v>
      </c>
      <c r="C60" s="25" t="s">
        <v>3</v>
      </c>
      <c r="D60" s="25" t="str">
        <f>RAWData!T62</f>
        <v>Indicator</v>
      </c>
      <c r="E60" s="25" t="str">
        <f>RAWData!U62</f>
        <v>Awareness of biodiversity importance</v>
      </c>
      <c r="F60" s="25" t="str">
        <f>RAWData!V62</f>
        <v>Biodiversity &amp; habitat</v>
      </c>
      <c r="G60" s="25">
        <f>RAWData!W62</f>
        <v>0</v>
      </c>
      <c r="H60" s="65">
        <f>RAWData!Y62</f>
        <v>1</v>
      </c>
      <c r="I60" s="30"/>
    </row>
    <row r="61" spans="1:9" x14ac:dyDescent="0.3">
      <c r="A61" s="25" t="str">
        <f>RAWData!A63</f>
        <v>RO-Mixed</v>
      </c>
      <c r="B61" s="25" t="s">
        <v>3</v>
      </c>
      <c r="C61" s="25" t="s">
        <v>3</v>
      </c>
      <c r="D61" s="25" t="str">
        <f>RAWData!T63</f>
        <v>Resilience attributes</v>
      </c>
      <c r="E61" s="25" t="str">
        <f>RAWData!V63</f>
        <v>Spatial and temporal heterogeneity (farm types)</v>
      </c>
      <c r="F61" s="25" t="str">
        <f>RAWData!V63</f>
        <v>Spatial and temporal heterogeneity (farm types)</v>
      </c>
      <c r="G61" s="25" t="str">
        <f>RAWData!W63</f>
        <v>Spatial and temporal heterogeneity (farm types)</v>
      </c>
      <c r="H61" s="65">
        <f>RAWData!Y63</f>
        <v>1</v>
      </c>
      <c r="I61" s="30"/>
    </row>
    <row r="62" spans="1:9" x14ac:dyDescent="0.3">
      <c r="A62" s="25" t="str">
        <f>RAWData!A64</f>
        <v>RO-Mixed</v>
      </c>
      <c r="B62" s="25" t="s">
        <v>3</v>
      </c>
      <c r="C62" s="25" t="s">
        <v>3</v>
      </c>
      <c r="D62" s="25" t="str">
        <f>RAWData!T64</f>
        <v>Resilience attributes</v>
      </c>
      <c r="E62" s="25" t="str">
        <f>RAWData!V64</f>
        <v>Support rural life</v>
      </c>
      <c r="F62" s="25" t="str">
        <f>RAWData!V64</f>
        <v>Support rural life</v>
      </c>
      <c r="G62" s="25" t="str">
        <f>RAWData!W64</f>
        <v>Support rural life</v>
      </c>
      <c r="H62" s="65">
        <f>RAWData!Y64</f>
        <v>1</v>
      </c>
      <c r="I62" s="30"/>
    </row>
    <row r="63" spans="1:9" x14ac:dyDescent="0.3">
      <c r="A63" s="25" t="str">
        <f>RAWData!A65</f>
        <v>RO-Mixed</v>
      </c>
      <c r="B63" s="25" t="s">
        <v>3</v>
      </c>
      <c r="C63" s="25" t="s">
        <v>3</v>
      </c>
      <c r="D63" s="25" t="str">
        <f>RAWData!T65</f>
        <v>Resilience attributes</v>
      </c>
      <c r="E63" s="25" t="str">
        <f>RAWData!V65</f>
        <v>Appropriately connected with actors outside the farming system</v>
      </c>
      <c r="F63" s="25" t="str">
        <f>RAWData!V65</f>
        <v>Appropriately connected with actors outside the farming system</v>
      </c>
      <c r="G63" s="25" t="str">
        <f>RAWData!W65</f>
        <v>Appropriately connected with actors outside the farming system</v>
      </c>
      <c r="H63" s="65">
        <f>RAWData!Y65</f>
        <v>0</v>
      </c>
      <c r="I63" s="64"/>
    </row>
    <row r="64" spans="1:9" x14ac:dyDescent="0.3">
      <c r="A64" s="25" t="str">
        <f>RAWData!A66</f>
        <v>RO-Mixed</v>
      </c>
      <c r="B64" s="25" t="s">
        <v>3</v>
      </c>
      <c r="C64" s="25" t="s">
        <v>3</v>
      </c>
      <c r="D64" s="25" t="str">
        <f>RAWData!T66</f>
        <v>Resilience attributes</v>
      </c>
      <c r="E64" s="25" t="str">
        <f>RAWData!V66</f>
        <v>Coupled with local and natural capital (legislation)</v>
      </c>
      <c r="F64" s="25" t="str">
        <f>RAWData!V66</f>
        <v>Coupled with local and natural capital (legislation)</v>
      </c>
      <c r="G64" s="25" t="str">
        <f>RAWData!W66</f>
        <v>Coupled with local and natural capital (legislation)</v>
      </c>
      <c r="H64" s="65">
        <f>RAWData!Y66</f>
        <v>0</v>
      </c>
      <c r="I64" s="64"/>
    </row>
    <row r="65" spans="1:8" x14ac:dyDescent="0.3">
      <c r="A65" s="25" t="str">
        <f>RAWData!A67</f>
        <v>SE-Poultry</v>
      </c>
      <c r="B65" s="25" t="s">
        <v>3</v>
      </c>
      <c r="C65" s="25" t="s">
        <v>3</v>
      </c>
      <c r="D65" s="25" t="str">
        <f>RAWData!T67</f>
        <v>Extra indicator</v>
      </c>
      <c r="E65" s="25" t="str">
        <f>RAWData!U67</f>
        <v>Farm size</v>
      </c>
      <c r="F65" s="25">
        <f>RAWData!V67</f>
        <v>0</v>
      </c>
      <c r="G65" s="25">
        <f>RAWData!W67</f>
        <v>0</v>
      </c>
      <c r="H65" s="65">
        <f>RAWData!Y67</f>
        <v>0</v>
      </c>
    </row>
    <row r="66" spans="1:8" x14ac:dyDescent="0.3">
      <c r="A66" s="25" t="str">
        <f>RAWData!A68</f>
        <v>SE-Poultry</v>
      </c>
      <c r="B66" s="25" t="s">
        <v>3</v>
      </c>
      <c r="C66" s="25" t="s">
        <v>3</v>
      </c>
      <c r="D66" s="25" t="str">
        <f>RAWData!T68</f>
        <v>Indicator</v>
      </c>
      <c r="E66" s="25" t="str">
        <f>RAWData!U68</f>
        <v>Viable income</v>
      </c>
      <c r="F66" s="25" t="str">
        <f>RAWData!V68</f>
        <v>Economic viability</v>
      </c>
      <c r="G66" s="25">
        <f>RAWData!W68</f>
        <v>0</v>
      </c>
      <c r="H66" s="65">
        <f>RAWData!Y68</f>
        <v>0</v>
      </c>
    </row>
    <row r="67" spans="1:8" x14ac:dyDescent="0.3">
      <c r="A67" s="25" t="str">
        <f>RAWData!A69</f>
        <v>SE-Poultry</v>
      </c>
      <c r="B67" s="25" t="s">
        <v>3</v>
      </c>
      <c r="C67" s="25" t="s">
        <v>3</v>
      </c>
      <c r="D67" s="25" t="str">
        <f>RAWData!T69</f>
        <v>Indicator</v>
      </c>
      <c r="E67" s="25" t="str">
        <f>RAWData!U69</f>
        <v>Healthy and affordable products</v>
      </c>
      <c r="F67" s="25" t="str">
        <f>RAWData!V69</f>
        <v>Food production</v>
      </c>
      <c r="G67" s="25">
        <f>RAWData!W69</f>
        <v>0</v>
      </c>
      <c r="H67" s="65">
        <f>RAWData!Y69</f>
        <v>1</v>
      </c>
    </row>
    <row r="68" spans="1:8" x14ac:dyDescent="0.3">
      <c r="A68" s="25" t="str">
        <f>RAWData!A70</f>
        <v>SE-Poultry</v>
      </c>
      <c r="B68" s="25" t="s">
        <v>3</v>
      </c>
      <c r="C68" s="25" t="s">
        <v>3</v>
      </c>
      <c r="D68" s="25" t="str">
        <f>RAWData!T70</f>
        <v>Indicator</v>
      </c>
      <c r="E68" s="25" t="str">
        <f>RAWData!U70</f>
        <v>Maintain natural resources in good conditions</v>
      </c>
      <c r="F68" s="25" t="str">
        <f>RAWData!V70</f>
        <v>Natural Resources</v>
      </c>
      <c r="G68" s="25">
        <f>RAWData!W70</f>
        <v>0</v>
      </c>
      <c r="H68" s="65">
        <f>RAWData!Y70</f>
        <v>1</v>
      </c>
    </row>
    <row r="69" spans="1:8" x14ac:dyDescent="0.3">
      <c r="A69" s="25" t="str">
        <f>RAWData!A71</f>
        <v>SE-Poultry</v>
      </c>
      <c r="B69" s="25" t="s">
        <v>3</v>
      </c>
      <c r="C69" s="25" t="s">
        <v>3</v>
      </c>
      <c r="D69" s="25" t="str">
        <f>RAWData!T71</f>
        <v>Indicator</v>
      </c>
      <c r="E69" s="25" t="str">
        <f>RAWData!U71</f>
        <v xml:space="preserve">Animal health and welfare </v>
      </c>
      <c r="F69" s="25" t="str">
        <f>RAWData!V71</f>
        <v>Animal health &amp; welfare</v>
      </c>
      <c r="G69" s="25">
        <f>RAWData!W71</f>
        <v>0</v>
      </c>
      <c r="H69" s="65">
        <f>RAWData!Y71</f>
        <v>1</v>
      </c>
    </row>
    <row r="70" spans="1:8" x14ac:dyDescent="0.3">
      <c r="A70" s="25" t="str">
        <f>RAWData!A72</f>
        <v>SE-Poultry</v>
      </c>
      <c r="B70" s="25" t="s">
        <v>3</v>
      </c>
      <c r="C70" s="25" t="s">
        <v>3</v>
      </c>
      <c r="D70" s="25" t="str">
        <f>RAWData!T72</f>
        <v>Resilience attributes</v>
      </c>
      <c r="E70" s="25" t="str">
        <f>RAWData!V72</f>
        <v>Response diversity</v>
      </c>
      <c r="F70" s="25" t="str">
        <f>RAWData!V72</f>
        <v>Response diversity</v>
      </c>
      <c r="G70" s="25" t="str">
        <f>RAWData!W72</f>
        <v>Response diversity</v>
      </c>
      <c r="H70" s="65">
        <f>RAWData!Y72</f>
        <v>0</v>
      </c>
    </row>
    <row r="71" spans="1:8" x14ac:dyDescent="0.3">
      <c r="A71" s="25" t="str">
        <f>RAWData!A73</f>
        <v>SE-Poultry</v>
      </c>
      <c r="B71" s="25" t="s">
        <v>3</v>
      </c>
      <c r="C71" s="25" t="s">
        <v>3</v>
      </c>
      <c r="D71" s="25" t="str">
        <f>RAWData!T73</f>
        <v>Resilience attributes</v>
      </c>
      <c r="E71" s="25" t="str">
        <f>RAWData!V73</f>
        <v>Reasonable profitable</v>
      </c>
      <c r="F71" s="25" t="str">
        <f>RAWData!V73</f>
        <v>Reasonable profitable</v>
      </c>
      <c r="G71" s="25" t="str">
        <f>RAWData!W73</f>
        <v>Reasonable profitable</v>
      </c>
      <c r="H71" s="65">
        <f>RAWData!Y73</f>
        <v>0</v>
      </c>
    </row>
    <row r="72" spans="1:8" x14ac:dyDescent="0.3">
      <c r="A72" s="25" t="str">
        <f>RAWData!A74</f>
        <v>SE-Poultry</v>
      </c>
      <c r="B72" s="25" t="s">
        <v>3</v>
      </c>
      <c r="C72" s="25" t="s">
        <v>3</v>
      </c>
      <c r="D72" s="25" t="str">
        <f>RAWData!T74</f>
        <v>Resilience attributes</v>
      </c>
      <c r="E72" s="25" t="str">
        <f>RAWData!V74</f>
        <v>Functional diversity</v>
      </c>
      <c r="F72" s="25" t="str">
        <f>RAWData!V74</f>
        <v>Functional diversity</v>
      </c>
      <c r="G72" s="25" t="str">
        <f>RAWData!W74</f>
        <v>Functional diversity</v>
      </c>
      <c r="H72" s="65">
        <f>RAWData!Y74</f>
        <v>0</v>
      </c>
    </row>
    <row r="73" spans="1:8" x14ac:dyDescent="0.3">
      <c r="A73" s="25" t="str">
        <f>RAWData!A75</f>
        <v>SE-Poultry</v>
      </c>
      <c r="B73" s="25" t="s">
        <v>3</v>
      </c>
      <c r="C73" s="25" t="s">
        <v>3</v>
      </c>
      <c r="D73" s="25" t="str">
        <f>RAWData!T75</f>
        <v>Resilience attributes</v>
      </c>
      <c r="E73" s="25" t="str">
        <f>RAWData!V75</f>
        <v>Exposed to disturbance</v>
      </c>
      <c r="F73" s="25" t="str">
        <f>RAWData!V75</f>
        <v>Exposed to disturbance</v>
      </c>
      <c r="G73" s="25" t="str">
        <f>RAWData!W75</f>
        <v>Exposed to disturbance</v>
      </c>
      <c r="H73" s="65">
        <f>RAWData!Y75</f>
        <v>1</v>
      </c>
    </row>
    <row r="74" spans="1:8" x14ac:dyDescent="0.3">
      <c r="A74" s="25" t="str">
        <f>RAWData!A76</f>
        <v>SE-Poultry</v>
      </c>
      <c r="B74" s="25" t="s">
        <v>3</v>
      </c>
      <c r="C74" s="25" t="s">
        <v>3</v>
      </c>
      <c r="D74" s="25" t="str">
        <f>RAWData!T76</f>
        <v>Resilience attributes</v>
      </c>
      <c r="E74" s="25" t="str">
        <f>RAWData!V76</f>
        <v>Infrastructure for innovation</v>
      </c>
      <c r="F74" s="25" t="str">
        <f>RAWData!V76</f>
        <v>Infrastructure for innovation</v>
      </c>
      <c r="G74" s="25" t="str">
        <f>RAWData!W76</f>
        <v>Infrastructure for innovation</v>
      </c>
      <c r="H74" s="65">
        <f>RAWData!Y76</f>
        <v>1</v>
      </c>
    </row>
    <row r="75" spans="1:8" x14ac:dyDescent="0.3">
      <c r="A75" s="25" t="str">
        <f>RAWData!A77</f>
        <v>UK-Arable</v>
      </c>
      <c r="B75" s="25" t="s">
        <v>3</v>
      </c>
      <c r="C75" s="25" t="s">
        <v>3</v>
      </c>
      <c r="D75" s="25" t="str">
        <f>RAWData!T77</f>
        <v>Indicator</v>
      </c>
      <c r="E75" s="25" t="str">
        <f>RAWData!U77</f>
        <v>Soil health</v>
      </c>
      <c r="F75" s="25" t="str">
        <f>RAWData!V77</f>
        <v>Natural Resources</v>
      </c>
      <c r="G75" s="25">
        <f>RAWData!W77</f>
        <v>0</v>
      </c>
      <c r="H75" s="65">
        <f>RAWData!Y77</f>
        <v>-1</v>
      </c>
    </row>
    <row r="76" spans="1:8" x14ac:dyDescent="0.3">
      <c r="A76" s="25" t="str">
        <f>RAWData!A78</f>
        <v>UK-Arable</v>
      </c>
      <c r="B76" s="25" t="s">
        <v>3</v>
      </c>
      <c r="C76" s="25" t="s">
        <v>3</v>
      </c>
      <c r="D76" s="25" t="str">
        <f>RAWData!T78</f>
        <v>Indicator</v>
      </c>
      <c r="E76" s="25" t="str">
        <f>RAWData!U78</f>
        <v>Biodiversity</v>
      </c>
      <c r="F76" s="25" t="str">
        <f>RAWData!V78</f>
        <v>Biodiversity &amp; habitat</v>
      </c>
      <c r="G76" s="25">
        <f>RAWData!W78</f>
        <v>0</v>
      </c>
      <c r="H76" s="65">
        <f>RAWData!Y78</f>
        <v>-1</v>
      </c>
    </row>
    <row r="77" spans="1:8" x14ac:dyDescent="0.3">
      <c r="A77" s="25" t="str">
        <f>RAWData!A79</f>
        <v>UK-Arable</v>
      </c>
      <c r="B77" s="25" t="s">
        <v>3</v>
      </c>
      <c r="C77" s="25" t="s">
        <v>3</v>
      </c>
      <c r="D77" s="25" t="str">
        <f>RAWData!T79</f>
        <v>Indicator</v>
      </c>
      <c r="E77" s="25" t="str">
        <f>RAWData!U79</f>
        <v>Happiness index of farmers</v>
      </c>
      <c r="F77" s="25" t="str">
        <f>RAWData!V79</f>
        <v>Quality of life</v>
      </c>
      <c r="G77" s="25">
        <f>RAWData!W79</f>
        <v>0</v>
      </c>
      <c r="H77" s="65">
        <f>RAWData!Y79</f>
        <v>-1</v>
      </c>
    </row>
    <row r="78" spans="1:8" x14ac:dyDescent="0.3">
      <c r="A78" s="25" t="str">
        <f>RAWData!A80</f>
        <v>UK-Arable</v>
      </c>
      <c r="B78" s="25" t="s">
        <v>3</v>
      </c>
      <c r="C78" s="25" t="s">
        <v>3</v>
      </c>
      <c r="D78" s="25" t="str">
        <f>RAWData!T80</f>
        <v>Indicator</v>
      </c>
      <c r="E78" s="25" t="str">
        <f>RAWData!U80</f>
        <v>Percent of products certified higher welfare standards</v>
      </c>
      <c r="F78" s="25" t="str">
        <f>RAWData!V80</f>
        <v>Animal health &amp; welfare</v>
      </c>
      <c r="G78" s="25">
        <f>RAWData!W80</f>
        <v>0</v>
      </c>
      <c r="H78" s="65">
        <f>RAWData!Y80</f>
        <v>0</v>
      </c>
    </row>
    <row r="79" spans="1:8" x14ac:dyDescent="0.3">
      <c r="A79" s="25" t="str">
        <f>RAWData!A81</f>
        <v>UK-Arable</v>
      </c>
      <c r="B79" s="25" t="s">
        <v>3</v>
      </c>
      <c r="C79" s="25" t="s">
        <v>3</v>
      </c>
      <c r="D79" s="25" t="str">
        <f>RAWData!T81</f>
        <v>Resilience attributes</v>
      </c>
      <c r="E79" s="25" t="str">
        <f>RAWData!V81</f>
        <v>Spatial and temporal heterogeneity (farm types)</v>
      </c>
      <c r="F79" s="25" t="str">
        <f>RAWData!V81</f>
        <v>Spatial and temporal heterogeneity (farm types)</v>
      </c>
      <c r="G79" s="25" t="str">
        <f>RAWData!W81</f>
        <v>Spatial and temporal heterogeneity (farm types)</v>
      </c>
      <c r="H79" s="65">
        <f>RAWData!Y81</f>
        <v>0</v>
      </c>
    </row>
    <row r="80" spans="1:8" x14ac:dyDescent="0.3">
      <c r="A80" s="25" t="str">
        <f>RAWData!A82</f>
        <v>UK-Arable</v>
      </c>
      <c r="B80" s="25" t="s">
        <v>3</v>
      </c>
      <c r="C80" s="25" t="s">
        <v>3</v>
      </c>
      <c r="D80" s="25" t="str">
        <f>RAWData!T82</f>
        <v>Resilience attributes</v>
      </c>
      <c r="E80" s="25" t="str">
        <f>RAWData!V82</f>
        <v>Socially self-organised</v>
      </c>
      <c r="F80" s="25" t="str">
        <f>RAWData!V82</f>
        <v>Socially self-organised</v>
      </c>
      <c r="G80" s="25" t="str">
        <f>RAWData!W82</f>
        <v>Socially self-organised</v>
      </c>
      <c r="H80" s="65">
        <f>RAWData!Y82</f>
        <v>0</v>
      </c>
    </row>
    <row r="81" spans="1:9" x14ac:dyDescent="0.3">
      <c r="A81" s="25" t="str">
        <f>RAWData!A83</f>
        <v>UK-Arable</v>
      </c>
      <c r="B81" s="25" t="s">
        <v>3</v>
      </c>
      <c r="C81" s="25" t="s">
        <v>3</v>
      </c>
      <c r="D81" s="25" t="str">
        <f>RAWData!T83</f>
        <v>Resilience attributes</v>
      </c>
      <c r="E81" s="25" t="str">
        <f>RAWData!V83</f>
        <v>Appropriately connected with actors outside the farming system</v>
      </c>
      <c r="F81" s="25" t="str">
        <f>RAWData!V83</f>
        <v>Appropriately connected with actors outside the farming system</v>
      </c>
      <c r="G81" s="25" t="str">
        <f>RAWData!W83</f>
        <v>Appropriately connected with actors outside the farming system</v>
      </c>
      <c r="H81" s="65">
        <f>RAWData!Y83</f>
        <v>-1</v>
      </c>
    </row>
    <row r="82" spans="1:9" x14ac:dyDescent="0.3">
      <c r="A82" s="25" t="str">
        <f>RAWData!A84</f>
        <v>UK-Arable</v>
      </c>
      <c r="B82" s="25" t="s">
        <v>3</v>
      </c>
      <c r="C82" s="25" t="s">
        <v>3</v>
      </c>
      <c r="D82" s="25" t="str">
        <f>RAWData!T84</f>
        <v>Resilience attributes</v>
      </c>
      <c r="E82" s="25" t="str">
        <f>RAWData!V84</f>
        <v>Infrastructure for innovation</v>
      </c>
      <c r="F82" s="25" t="str">
        <f>RAWData!V84</f>
        <v>Infrastructure for innovation</v>
      </c>
      <c r="G82" s="25" t="str">
        <f>RAWData!W84</f>
        <v>Infrastructure for innovation</v>
      </c>
      <c r="H82" s="65">
        <f>RAWData!Y84</f>
        <v>-1</v>
      </c>
    </row>
    <row r="83" spans="1:9" x14ac:dyDescent="0.3">
      <c r="A83" s="25" t="str">
        <f>A2</f>
        <v>BG-Arable</v>
      </c>
      <c r="B83" s="25" t="s">
        <v>28</v>
      </c>
      <c r="C83" s="25" t="s">
        <v>28</v>
      </c>
      <c r="D83" s="25" t="str">
        <f t="shared" ref="D83:G83" si="0">D2</f>
        <v>Indicator</v>
      </c>
      <c r="E83" s="25" t="str">
        <f t="shared" si="0"/>
        <v>Productivity (t/ha)</v>
      </c>
      <c r="F83" s="25" t="str">
        <f t="shared" si="0"/>
        <v>Food production</v>
      </c>
      <c r="G83" s="25">
        <f t="shared" si="0"/>
        <v>0</v>
      </c>
      <c r="H83" s="65">
        <f>RAWData!Z4</f>
        <v>-0.5</v>
      </c>
      <c r="I83" s="61"/>
    </row>
    <row r="84" spans="1:9" x14ac:dyDescent="0.3">
      <c r="A84" s="25" t="str">
        <f t="shared" ref="A84:A147" si="1">A3</f>
        <v>BG-Arable</v>
      </c>
      <c r="B84" s="25" t="s">
        <v>28</v>
      </c>
      <c r="C84" s="25" t="s">
        <v>28</v>
      </c>
      <c r="D84" s="25" t="str">
        <f t="shared" ref="D84:G84" si="2">D3</f>
        <v>Indicator</v>
      </c>
      <c r="E84" s="25" t="str">
        <f t="shared" si="2"/>
        <v>Net farm income</v>
      </c>
      <c r="F84" s="25" t="str">
        <f t="shared" si="2"/>
        <v>Economic viability</v>
      </c>
      <c r="G84" s="25">
        <f t="shared" si="2"/>
        <v>0</v>
      </c>
      <c r="H84" s="65">
        <f>RAWData!Z5</f>
        <v>-2</v>
      </c>
    </row>
    <row r="85" spans="1:9" x14ac:dyDescent="0.3">
      <c r="A85" s="25" t="str">
        <f t="shared" si="1"/>
        <v>BG-Arable</v>
      </c>
      <c r="B85" s="25" t="s">
        <v>28</v>
      </c>
      <c r="C85" s="25" t="s">
        <v>28</v>
      </c>
      <c r="D85" s="25" t="str">
        <f t="shared" ref="D85:G85" si="3">D4</f>
        <v>Indicator</v>
      </c>
      <c r="E85" s="25" t="str">
        <f t="shared" si="3"/>
        <v>Nutrient balance</v>
      </c>
      <c r="F85" s="25" t="str">
        <f t="shared" si="3"/>
        <v>Natural resources</v>
      </c>
      <c r="G85" s="25">
        <f t="shared" si="3"/>
        <v>0</v>
      </c>
      <c r="H85" s="65">
        <f>RAWData!Z6</f>
        <v>-2</v>
      </c>
    </row>
    <row r="86" spans="1:9" x14ac:dyDescent="0.3">
      <c r="A86" s="25" t="str">
        <f t="shared" si="1"/>
        <v>BG-Arable</v>
      </c>
      <c r="B86" s="25" t="s">
        <v>28</v>
      </c>
      <c r="C86" s="25" t="s">
        <v>28</v>
      </c>
      <c r="D86" s="25" t="str">
        <f t="shared" ref="D86:G86" si="4">D5</f>
        <v>Indicator</v>
      </c>
      <c r="E86" s="25" t="str">
        <f t="shared" si="4"/>
        <v>Diversity of production</v>
      </c>
      <c r="F86" s="25" t="str">
        <f t="shared" si="4"/>
        <v>Biodiversity &amp; habitat</v>
      </c>
      <c r="G86" s="25">
        <f t="shared" si="4"/>
        <v>0</v>
      </c>
      <c r="H86" s="65">
        <f>RAWData!Z7</f>
        <v>1</v>
      </c>
      <c r="I86" s="61"/>
    </row>
    <row r="87" spans="1:9" x14ac:dyDescent="0.3">
      <c r="A87" s="25" t="str">
        <f t="shared" si="1"/>
        <v>BG-Arable</v>
      </c>
      <c r="B87" s="25" t="s">
        <v>28</v>
      </c>
      <c r="C87" s="25" t="s">
        <v>28</v>
      </c>
      <c r="D87" s="25" t="str">
        <f t="shared" ref="D87:G87" si="5">D6</f>
        <v>Indicator</v>
      </c>
      <c r="E87" s="25" t="str">
        <f t="shared" si="5"/>
        <v>Level of services in rural areas</v>
      </c>
      <c r="F87" s="25" t="str">
        <f t="shared" si="5"/>
        <v>Attractiveness of the area</v>
      </c>
      <c r="G87" s="25">
        <f t="shared" si="5"/>
        <v>0</v>
      </c>
      <c r="H87" s="65">
        <f>RAWData!Z8</f>
        <v>-2</v>
      </c>
    </row>
    <row r="88" spans="1:9" x14ac:dyDescent="0.3">
      <c r="A88" s="25" t="str">
        <f t="shared" si="1"/>
        <v>BG-Arable</v>
      </c>
      <c r="B88" s="25" t="s">
        <v>28</v>
      </c>
      <c r="C88" s="25" t="s">
        <v>28</v>
      </c>
      <c r="D88" s="25" t="str">
        <f t="shared" ref="D88:G88" si="6">D7</f>
        <v>Resilience attributes</v>
      </c>
      <c r="E88" s="25" t="str">
        <f t="shared" si="6"/>
        <v>Production coupled with local and natural capital</v>
      </c>
      <c r="F88" s="25" t="str">
        <f t="shared" si="6"/>
        <v>Production coupled with local and natural capital</v>
      </c>
      <c r="G88" s="25" t="str">
        <f t="shared" si="6"/>
        <v>Production coupled with local and natural capital</v>
      </c>
      <c r="H88" s="65">
        <f>RAWData!Z9</f>
        <v>-2</v>
      </c>
    </row>
    <row r="89" spans="1:9" x14ac:dyDescent="0.3">
      <c r="A89" s="25" t="str">
        <f t="shared" si="1"/>
        <v>BG-Arable</v>
      </c>
      <c r="B89" s="25" t="s">
        <v>28</v>
      </c>
      <c r="C89" s="25" t="s">
        <v>28</v>
      </c>
      <c r="D89" s="25" t="str">
        <f t="shared" ref="D89:G89" si="7">D8</f>
        <v>Resilience attributes</v>
      </c>
      <c r="E89" s="25" t="str">
        <f t="shared" si="7"/>
        <v>Exposed to disturbance</v>
      </c>
      <c r="F89" s="25" t="str">
        <f t="shared" si="7"/>
        <v>Exposed to disturbance</v>
      </c>
      <c r="G89" s="25" t="str">
        <f t="shared" si="7"/>
        <v>Exposed to disturbance</v>
      </c>
      <c r="H89" s="65">
        <f>RAWData!Z10</f>
        <v>1</v>
      </c>
    </row>
    <row r="90" spans="1:9" x14ac:dyDescent="0.3">
      <c r="A90" s="25" t="str">
        <f t="shared" si="1"/>
        <v>BG-Arable</v>
      </c>
      <c r="B90" s="25" t="s">
        <v>28</v>
      </c>
      <c r="C90" s="25" t="s">
        <v>28</v>
      </c>
      <c r="D90" s="25" t="str">
        <f t="shared" ref="D90:G90" si="8">D9</f>
        <v>Resilience attributes</v>
      </c>
      <c r="E90" s="25" t="str">
        <f t="shared" si="8"/>
        <v>Socially self-organised</v>
      </c>
      <c r="F90" s="25" t="str">
        <f t="shared" si="8"/>
        <v>Socially self-organised</v>
      </c>
      <c r="G90" s="25" t="str">
        <f t="shared" si="8"/>
        <v>Socially self-organised</v>
      </c>
      <c r="H90" s="65">
        <f>RAWData!Z11</f>
        <v>1</v>
      </c>
    </row>
    <row r="91" spans="1:9" x14ac:dyDescent="0.3">
      <c r="A91" s="25" t="str">
        <f t="shared" si="1"/>
        <v>BG-Arable</v>
      </c>
      <c r="B91" s="25" t="s">
        <v>28</v>
      </c>
      <c r="C91" s="25" t="s">
        <v>28</v>
      </c>
      <c r="D91" s="25" t="str">
        <f t="shared" ref="D91:G91" si="9">D10</f>
        <v>Resilience attributes</v>
      </c>
      <c r="E91" s="25" t="str">
        <f t="shared" si="9"/>
        <v>Infrastructure for innovation</v>
      </c>
      <c r="F91" s="25" t="str">
        <f t="shared" si="9"/>
        <v>Infrastructure for innovation</v>
      </c>
      <c r="G91" s="25" t="str">
        <f t="shared" si="9"/>
        <v>Infrastructure for innovation</v>
      </c>
      <c r="H91" s="65">
        <f>RAWData!Z12</f>
        <v>2</v>
      </c>
    </row>
    <row r="92" spans="1:9" x14ac:dyDescent="0.3">
      <c r="A92" s="25" t="str">
        <f t="shared" si="1"/>
        <v>DE-Arable&amp;Mixed</v>
      </c>
      <c r="B92" s="25" t="s">
        <v>28</v>
      </c>
      <c r="C92" s="25" t="s">
        <v>28</v>
      </c>
      <c r="D92" s="25" t="str">
        <f t="shared" ref="D92:G92" si="10">D11</f>
        <v>Indicator</v>
      </c>
      <c r="E92" s="25" t="str">
        <f t="shared" si="10"/>
        <v>Cereal production (t/ha)</v>
      </c>
      <c r="F92" s="25" t="str">
        <f t="shared" si="10"/>
        <v>Food production</v>
      </c>
      <c r="G92" s="25">
        <f t="shared" si="10"/>
        <v>0</v>
      </c>
      <c r="H92" s="65">
        <f>RAWData!Z13</f>
        <v>-1.5</v>
      </c>
    </row>
    <row r="93" spans="1:9" x14ac:dyDescent="0.3">
      <c r="A93" s="25" t="str">
        <f t="shared" si="1"/>
        <v>DE-Arable&amp;Mixed</v>
      </c>
      <c r="B93" s="25" t="s">
        <v>28</v>
      </c>
      <c r="C93" s="25" t="s">
        <v>28</v>
      </c>
      <c r="D93" s="25" t="str">
        <f t="shared" ref="D93:G93" si="11">D12</f>
        <v>Indicator</v>
      </c>
      <c r="E93" s="25" t="str">
        <f t="shared" si="11"/>
        <v>Profitability (Euro/ha)</v>
      </c>
      <c r="F93" s="25" t="str">
        <f t="shared" si="11"/>
        <v>Economic viability</v>
      </c>
      <c r="G93" s="25">
        <f t="shared" si="11"/>
        <v>0</v>
      </c>
      <c r="H93" s="65">
        <f>RAWData!Z14</f>
        <v>-1.5</v>
      </c>
    </row>
    <row r="94" spans="1:9" x14ac:dyDescent="0.3">
      <c r="A94" s="25" t="str">
        <f t="shared" si="1"/>
        <v>DE-Arable&amp;Mixed</v>
      </c>
      <c r="B94" s="25" t="s">
        <v>28</v>
      </c>
      <c r="C94" s="25" t="s">
        <v>28</v>
      </c>
      <c r="D94" s="25" t="str">
        <f t="shared" ref="D94:G94" si="12">D13</f>
        <v>Indicator</v>
      </c>
      <c r="E94" s="25" t="str">
        <f t="shared" si="12"/>
        <v>Availability of successors</v>
      </c>
      <c r="F94" s="25" t="str">
        <f t="shared" si="12"/>
        <v>Attractiveness of the area</v>
      </c>
      <c r="G94" s="25">
        <f t="shared" si="12"/>
        <v>0</v>
      </c>
      <c r="H94" s="65">
        <f>RAWData!Z15</f>
        <v>-1.5</v>
      </c>
    </row>
    <row r="95" spans="1:9" x14ac:dyDescent="0.3">
      <c r="A95" s="25" t="str">
        <f t="shared" si="1"/>
        <v>DE-Arable&amp;Mixed</v>
      </c>
      <c r="B95" s="25" t="s">
        <v>28</v>
      </c>
      <c r="C95" s="25" t="s">
        <v>28</v>
      </c>
      <c r="D95" s="25" t="str">
        <f t="shared" ref="D95:G95" si="13">D14</f>
        <v>Indicator</v>
      </c>
      <c r="E95" s="25" t="str">
        <f t="shared" si="13"/>
        <v>Availability of workers</v>
      </c>
      <c r="F95" s="25" t="str">
        <f t="shared" si="13"/>
        <v>Economic viability</v>
      </c>
      <c r="G95" s="25">
        <f t="shared" si="13"/>
        <v>0</v>
      </c>
      <c r="H95" s="65">
        <f>RAWData!Z16</f>
        <v>-1.5</v>
      </c>
    </row>
    <row r="96" spans="1:9" x14ac:dyDescent="0.3">
      <c r="A96" s="25" t="str">
        <f t="shared" si="1"/>
        <v>DE-Arable&amp;Mixed</v>
      </c>
      <c r="B96" s="25" t="s">
        <v>28</v>
      </c>
      <c r="C96" s="25" t="s">
        <v>28</v>
      </c>
      <c r="D96" s="25" t="str">
        <f t="shared" ref="D96:G96" si="14">D15</f>
        <v>Indicator</v>
      </c>
      <c r="E96" s="25" t="str">
        <f t="shared" si="14"/>
        <v>Soil quality</v>
      </c>
      <c r="F96" s="25" t="str">
        <f t="shared" si="14"/>
        <v>Natural Resources</v>
      </c>
      <c r="G96" s="25">
        <f t="shared" si="14"/>
        <v>0</v>
      </c>
      <c r="H96" s="65">
        <f>RAWData!Z17</f>
        <v>0</v>
      </c>
    </row>
    <row r="97" spans="1:8" x14ac:dyDescent="0.3">
      <c r="A97" s="25" t="str">
        <f t="shared" si="1"/>
        <v>DE-Arable&amp;Mixed</v>
      </c>
      <c r="B97" s="25" t="s">
        <v>28</v>
      </c>
      <c r="C97" s="25" t="s">
        <v>28</v>
      </c>
      <c r="D97" s="25" t="str">
        <f t="shared" ref="D97:G97" si="15">D16</f>
        <v>Indicator</v>
      </c>
      <c r="E97" s="25" t="str">
        <f t="shared" si="15"/>
        <v>Production of biogas</v>
      </c>
      <c r="F97" s="25" t="str">
        <f t="shared" si="15"/>
        <v>Bio-based resources</v>
      </c>
      <c r="G97" s="25">
        <f t="shared" si="15"/>
        <v>0</v>
      </c>
      <c r="H97" s="65">
        <f>RAWData!Z18</f>
        <v>-1.5</v>
      </c>
    </row>
    <row r="98" spans="1:8" x14ac:dyDescent="0.3">
      <c r="A98" s="25" t="str">
        <f t="shared" si="1"/>
        <v>DE-Arable&amp;Mixed</v>
      </c>
      <c r="B98" s="25" t="s">
        <v>28</v>
      </c>
      <c r="C98" s="25" t="s">
        <v>28</v>
      </c>
      <c r="D98" s="25" t="str">
        <f t="shared" ref="D98:G98" si="16">D17</f>
        <v>Indicator</v>
      </c>
      <c r="E98" s="25" t="str">
        <f t="shared" si="16"/>
        <v>Water availability</v>
      </c>
      <c r="F98" s="25" t="str">
        <f t="shared" si="16"/>
        <v>Natural Resources</v>
      </c>
      <c r="G98" s="25">
        <f t="shared" si="16"/>
        <v>0</v>
      </c>
      <c r="H98" s="65">
        <f>RAWData!Z19</f>
        <v>-1.5</v>
      </c>
    </row>
    <row r="99" spans="1:8" x14ac:dyDescent="0.3">
      <c r="A99" s="25" t="str">
        <f t="shared" si="1"/>
        <v>DE-Arable&amp;Mixed</v>
      </c>
      <c r="B99" s="25" t="s">
        <v>28</v>
      </c>
      <c r="C99" s="25" t="s">
        <v>28</v>
      </c>
      <c r="D99" s="25" t="str">
        <f t="shared" ref="D99:G99" si="17">D18</f>
        <v>Resilience attributes</v>
      </c>
      <c r="E99" s="25" t="str">
        <f t="shared" si="17"/>
        <v>Response diversity</v>
      </c>
      <c r="F99" s="25" t="str">
        <f t="shared" si="17"/>
        <v>Response diversity</v>
      </c>
      <c r="G99" s="25" t="str">
        <f t="shared" si="17"/>
        <v>Response diversity</v>
      </c>
      <c r="H99" s="65">
        <f>RAWData!Z20</f>
        <v>-1.5</v>
      </c>
    </row>
    <row r="100" spans="1:8" x14ac:dyDescent="0.3">
      <c r="A100" s="25" t="str">
        <f t="shared" si="1"/>
        <v>DE-Arable&amp;Mixed</v>
      </c>
      <c r="B100" s="25" t="s">
        <v>28</v>
      </c>
      <c r="C100" s="25" t="s">
        <v>28</v>
      </c>
      <c r="D100" s="25" t="str">
        <f t="shared" ref="D100:G100" si="18">D19</f>
        <v>Resilience attributes</v>
      </c>
      <c r="E100" s="25" t="str">
        <f t="shared" si="18"/>
        <v>Infrastructure for innovation</v>
      </c>
      <c r="F100" s="25" t="str">
        <f t="shared" si="18"/>
        <v>Infrastructure for innovation</v>
      </c>
      <c r="G100" s="25" t="str">
        <f t="shared" si="18"/>
        <v>Infrastructure for innovation</v>
      </c>
      <c r="H100" s="65">
        <f>RAWData!Z21</f>
        <v>-1.5</v>
      </c>
    </row>
    <row r="101" spans="1:8" x14ac:dyDescent="0.3">
      <c r="A101" s="25" t="str">
        <f t="shared" si="1"/>
        <v>DE-Arable&amp;Mixed</v>
      </c>
      <c r="B101" s="25" t="s">
        <v>28</v>
      </c>
      <c r="C101" s="25" t="s">
        <v>28</v>
      </c>
      <c r="D101" s="25" t="str">
        <f t="shared" ref="D101:G101" si="19">D20</f>
        <v>Resilience attributes</v>
      </c>
      <c r="E101" s="25" t="str">
        <f t="shared" si="19"/>
        <v>Support rural life</v>
      </c>
      <c r="F101" s="25" t="str">
        <f t="shared" si="19"/>
        <v>Support rural life</v>
      </c>
      <c r="G101" s="25" t="str">
        <f t="shared" si="19"/>
        <v>Support rural life</v>
      </c>
      <c r="H101" s="65">
        <f>RAWData!Z22</f>
        <v>-1.5</v>
      </c>
    </row>
    <row r="102" spans="1:8" x14ac:dyDescent="0.3">
      <c r="A102" s="25" t="str">
        <f t="shared" si="1"/>
        <v>ES-Livestock</v>
      </c>
      <c r="B102" s="25" t="s">
        <v>28</v>
      </c>
      <c r="C102" s="25" t="s">
        <v>28</v>
      </c>
      <c r="D102" s="25" t="str">
        <f t="shared" ref="D102:G102" si="20">D21</f>
        <v>Indicator</v>
      </c>
      <c r="E102" s="25" t="str">
        <f t="shared" si="20"/>
        <v>Gross margin</v>
      </c>
      <c r="F102" s="25" t="str">
        <f t="shared" si="20"/>
        <v>Economic viability</v>
      </c>
      <c r="G102" s="25">
        <f t="shared" si="20"/>
        <v>0</v>
      </c>
      <c r="H102" s="65">
        <f>RAWData!Z23</f>
        <v>-1.5</v>
      </c>
    </row>
    <row r="103" spans="1:8" x14ac:dyDescent="0.3">
      <c r="A103" s="25" t="str">
        <f t="shared" si="1"/>
        <v>ES-Livestock</v>
      </c>
      <c r="B103" s="25" t="s">
        <v>28</v>
      </c>
      <c r="C103" s="25" t="s">
        <v>28</v>
      </c>
      <c r="D103" s="25" t="str">
        <f t="shared" ref="D103:G103" si="21">D22</f>
        <v>Indicator</v>
      </c>
      <c r="E103" s="25" t="str">
        <f t="shared" si="21"/>
        <v>Sheep census</v>
      </c>
      <c r="F103" s="25" t="str">
        <f t="shared" si="21"/>
        <v>Food production</v>
      </c>
      <c r="G103" s="25">
        <f t="shared" si="21"/>
        <v>0</v>
      </c>
      <c r="H103" s="65">
        <f>RAWData!Z24</f>
        <v>-2</v>
      </c>
    </row>
    <row r="104" spans="1:8" x14ac:dyDescent="0.3">
      <c r="A104" s="25" t="str">
        <f t="shared" si="1"/>
        <v>ES-Livestock</v>
      </c>
      <c r="B104" s="25" t="s">
        <v>28</v>
      </c>
      <c r="C104" s="25" t="s">
        <v>28</v>
      </c>
      <c r="D104" s="25" t="str">
        <f t="shared" ref="D104:G104" si="22">D23</f>
        <v>Indicator</v>
      </c>
      <c r="E104" s="25" t="str">
        <f t="shared" si="22"/>
        <v>Number of farms</v>
      </c>
      <c r="F104" s="25" t="str">
        <f t="shared" si="22"/>
        <v>Attractiveness of the area</v>
      </c>
      <c r="G104" s="25">
        <f t="shared" si="22"/>
        <v>0</v>
      </c>
      <c r="H104" s="65">
        <f>RAWData!Z25</f>
        <v>-2</v>
      </c>
    </row>
    <row r="105" spans="1:8" x14ac:dyDescent="0.3">
      <c r="A105" s="25" t="str">
        <f t="shared" si="1"/>
        <v>ES-Livestock</v>
      </c>
      <c r="B105" s="25" t="s">
        <v>28</v>
      </c>
      <c r="C105" s="25" t="s">
        <v>28</v>
      </c>
      <c r="D105" s="25" t="str">
        <f t="shared" ref="D105:G105" si="23">D24</f>
        <v>Resilience attributes</v>
      </c>
      <c r="E105" s="25" t="str">
        <f t="shared" si="23"/>
        <v>Production coupled with local and natural capital</v>
      </c>
      <c r="F105" s="25" t="str">
        <f t="shared" si="23"/>
        <v>Production coupled with local and natural capital</v>
      </c>
      <c r="G105" s="25" t="str">
        <f t="shared" si="23"/>
        <v>Production coupled with local and natural capital</v>
      </c>
      <c r="H105" s="65">
        <f>RAWData!Z26</f>
        <v>-1.5</v>
      </c>
    </row>
    <row r="106" spans="1:8" x14ac:dyDescent="0.3">
      <c r="A106" s="25" t="str">
        <f t="shared" si="1"/>
        <v>ES-Livestock</v>
      </c>
      <c r="B106" s="25" t="s">
        <v>28</v>
      </c>
      <c r="C106" s="25" t="s">
        <v>28</v>
      </c>
      <c r="D106" s="25" t="str">
        <f t="shared" ref="D106:G106" si="24">D25</f>
        <v>Resilience attributes</v>
      </c>
      <c r="E106" s="25" t="str">
        <f t="shared" si="24"/>
        <v>Diverse policies</v>
      </c>
      <c r="F106" s="25" t="str">
        <f t="shared" si="24"/>
        <v>Diverse policies</v>
      </c>
      <c r="G106" s="25" t="str">
        <f t="shared" si="24"/>
        <v>Diverse policies</v>
      </c>
      <c r="H106" s="65">
        <f>RAWData!Z27</f>
        <v>-1.5</v>
      </c>
    </row>
    <row r="107" spans="1:8" x14ac:dyDescent="0.3">
      <c r="A107" s="25" t="str">
        <f t="shared" si="1"/>
        <v>ES-Livestock</v>
      </c>
      <c r="B107" s="25" t="s">
        <v>28</v>
      </c>
      <c r="C107" s="25" t="s">
        <v>28</v>
      </c>
      <c r="D107" s="25" t="str">
        <f t="shared" ref="D107:G107" si="25">D26</f>
        <v>Resilience attributes</v>
      </c>
      <c r="E107" s="25" t="str">
        <f t="shared" si="25"/>
        <v>Socially self-organised</v>
      </c>
      <c r="F107" s="25" t="str">
        <f t="shared" si="25"/>
        <v>Socially self-organised</v>
      </c>
      <c r="G107" s="25" t="str">
        <f t="shared" si="25"/>
        <v>Socially self-organised</v>
      </c>
      <c r="H107" s="65">
        <f>RAWData!Z28</f>
        <v>-1.5</v>
      </c>
    </row>
    <row r="108" spans="1:8" x14ac:dyDescent="0.3">
      <c r="A108" s="25" t="str">
        <f t="shared" si="1"/>
        <v>ES-Livestock</v>
      </c>
      <c r="B108" s="25" t="s">
        <v>28</v>
      </c>
      <c r="C108" s="25" t="s">
        <v>28</v>
      </c>
      <c r="D108" s="25" t="str">
        <f t="shared" ref="D108:G108" si="26">D27</f>
        <v>Resilience attributes</v>
      </c>
      <c r="E108" s="25" t="str">
        <f t="shared" si="26"/>
        <v>Support rural life</v>
      </c>
      <c r="F108" s="25" t="str">
        <f t="shared" si="26"/>
        <v>Support rural life</v>
      </c>
      <c r="G108" s="25" t="str">
        <f t="shared" si="26"/>
        <v>Support rural life</v>
      </c>
      <c r="H108" s="65">
        <f>RAWData!Z29</f>
        <v>-1.5</v>
      </c>
    </row>
    <row r="109" spans="1:8" x14ac:dyDescent="0.3">
      <c r="A109" s="25" t="str">
        <f t="shared" si="1"/>
        <v>ES-Livestock</v>
      </c>
      <c r="B109" s="25" t="s">
        <v>28</v>
      </c>
      <c r="C109" s="25" t="s">
        <v>28</v>
      </c>
      <c r="D109" s="25" t="str">
        <f t="shared" ref="D109:G109" si="27">D28</f>
        <v>Resilience attributes</v>
      </c>
      <c r="E109" s="25" t="str">
        <f t="shared" si="27"/>
        <v>Infrastructure for innovation</v>
      </c>
      <c r="F109" s="25" t="str">
        <f t="shared" si="27"/>
        <v>Infrastructure for innovation</v>
      </c>
      <c r="G109" s="25" t="str">
        <f t="shared" si="27"/>
        <v>Infrastructure for innovation</v>
      </c>
      <c r="H109" s="65">
        <f>RAWData!Z30</f>
        <v>-1.5</v>
      </c>
    </row>
    <row r="110" spans="1:8" x14ac:dyDescent="0.3">
      <c r="A110" s="25" t="str">
        <f t="shared" si="1"/>
        <v>ES-Livestock</v>
      </c>
      <c r="B110" s="25" t="s">
        <v>28</v>
      </c>
      <c r="C110" s="25" t="s">
        <v>28</v>
      </c>
      <c r="D110" s="25" t="str">
        <f t="shared" ref="D110:G110" si="28">D29</f>
        <v>Resilience attributes</v>
      </c>
      <c r="E110" s="25" t="str">
        <f t="shared" si="28"/>
        <v>Reasonable profitable</v>
      </c>
      <c r="F110" s="25" t="str">
        <f t="shared" si="28"/>
        <v>Reasonable profitable</v>
      </c>
      <c r="G110" s="25" t="str">
        <f t="shared" si="28"/>
        <v>Reasonable profitable</v>
      </c>
      <c r="H110" s="65">
        <f>RAWData!Z31</f>
        <v>-1.5</v>
      </c>
    </row>
    <row r="111" spans="1:8" x14ac:dyDescent="0.3">
      <c r="A111" s="25" t="str">
        <f t="shared" si="1"/>
        <v>IT-Hazelnut</v>
      </c>
      <c r="B111" s="25" t="s">
        <v>28</v>
      </c>
      <c r="C111" s="25" t="s">
        <v>28</v>
      </c>
      <c r="D111" s="25" t="str">
        <f t="shared" ref="D111:G111" si="29">D30</f>
        <v>Indicator</v>
      </c>
      <c r="E111" s="25" t="str">
        <f t="shared" si="29"/>
        <v>Gross Saleable Production</v>
      </c>
      <c r="F111" s="25" t="str">
        <f t="shared" si="29"/>
        <v>Food production</v>
      </c>
      <c r="G111" s="25">
        <f t="shared" si="29"/>
        <v>0</v>
      </c>
      <c r="H111" s="65">
        <f>RAWData!Z32</f>
        <v>-1</v>
      </c>
    </row>
    <row r="112" spans="1:8" x14ac:dyDescent="0.3">
      <c r="A112" s="25" t="str">
        <f t="shared" si="1"/>
        <v>IT-Hazelnut</v>
      </c>
      <c r="B112" s="25" t="s">
        <v>28</v>
      </c>
      <c r="C112" s="25" t="s">
        <v>28</v>
      </c>
      <c r="D112" s="25" t="str">
        <f t="shared" ref="D112:G112" si="30">D31</f>
        <v>Indicator</v>
      </c>
      <c r="E112" s="25" t="str">
        <f t="shared" si="30"/>
        <v>Gross Margin</v>
      </c>
      <c r="F112" s="25" t="str">
        <f t="shared" si="30"/>
        <v>Economic viability</v>
      </c>
      <c r="G112" s="25">
        <f t="shared" si="30"/>
        <v>0</v>
      </c>
      <c r="H112" s="65">
        <f>RAWData!Z33</f>
        <v>-1</v>
      </c>
    </row>
    <row r="113" spans="1:9" x14ac:dyDescent="0.3">
      <c r="A113" s="25" t="str">
        <f t="shared" si="1"/>
        <v>IT-Hazelnut</v>
      </c>
      <c r="B113" s="25" t="s">
        <v>28</v>
      </c>
      <c r="C113" s="25" t="s">
        <v>28</v>
      </c>
      <c r="D113" s="25" t="str">
        <f t="shared" ref="D113:G113" si="31">D32</f>
        <v>Indicator</v>
      </c>
      <c r="E113" s="25" t="str">
        <f t="shared" si="31"/>
        <v>Organic farming (Ha)</v>
      </c>
      <c r="F113" s="25" t="str">
        <f t="shared" si="31"/>
        <v>Biodiversity &amp; habitat</v>
      </c>
      <c r="G113" s="25">
        <f t="shared" si="31"/>
        <v>0</v>
      </c>
      <c r="H113" s="65">
        <f>RAWData!Z34</f>
        <v>0</v>
      </c>
    </row>
    <row r="114" spans="1:9" x14ac:dyDescent="0.3">
      <c r="A114" s="25" t="str">
        <f t="shared" si="1"/>
        <v>IT-Hazelnut</v>
      </c>
      <c r="B114" s="25" t="s">
        <v>28</v>
      </c>
      <c r="C114" s="25" t="s">
        <v>28</v>
      </c>
      <c r="D114" s="25" t="str">
        <f t="shared" ref="D114:G114" si="32">D33</f>
        <v>Indicator</v>
      </c>
      <c r="E114" s="25" t="str">
        <f t="shared" si="32"/>
        <v>Retention of young people</v>
      </c>
      <c r="F114" s="25" t="str">
        <f t="shared" si="32"/>
        <v>Attractiveness of the area</v>
      </c>
      <c r="G114" s="25">
        <f t="shared" si="32"/>
        <v>0</v>
      </c>
      <c r="H114" s="65">
        <f>RAWData!Z35</f>
        <v>0</v>
      </c>
    </row>
    <row r="115" spans="1:9" x14ac:dyDescent="0.3">
      <c r="A115" s="25" t="str">
        <f t="shared" si="1"/>
        <v>IT-Hazelnut</v>
      </c>
      <c r="B115" s="25" t="s">
        <v>28</v>
      </c>
      <c r="C115" s="25" t="s">
        <v>28</v>
      </c>
      <c r="D115" s="25" t="str">
        <f t="shared" ref="D115:G115" si="33">D34</f>
        <v>Resilience attributes</v>
      </c>
      <c r="E115" s="25" t="str">
        <f t="shared" si="33"/>
        <v>Socially self-organised</v>
      </c>
      <c r="F115" s="25" t="str">
        <f t="shared" si="33"/>
        <v>Socially self-organised</v>
      </c>
      <c r="G115" s="25" t="str">
        <f t="shared" si="33"/>
        <v>Socially self-organised</v>
      </c>
      <c r="H115" s="65">
        <f>RAWData!Z36</f>
        <v>-0.5</v>
      </c>
    </row>
    <row r="116" spans="1:9" x14ac:dyDescent="0.3">
      <c r="A116" s="25" t="str">
        <f t="shared" si="1"/>
        <v>IT-Hazelnut</v>
      </c>
      <c r="B116" s="25" t="s">
        <v>28</v>
      </c>
      <c r="C116" s="25" t="s">
        <v>28</v>
      </c>
      <c r="D116" s="25" t="str">
        <f t="shared" ref="D116:G116" si="34">D35</f>
        <v>Resilience attributes</v>
      </c>
      <c r="E116" s="25" t="str">
        <f t="shared" si="34"/>
        <v>Production coupled with local and natural capital</v>
      </c>
      <c r="F116" s="25" t="str">
        <f t="shared" si="34"/>
        <v>Production coupled with local and natural capital</v>
      </c>
      <c r="G116" s="25" t="str">
        <f t="shared" si="34"/>
        <v>Production coupled with local and natural capital</v>
      </c>
      <c r="H116" s="65">
        <f>RAWData!Z37</f>
        <v>-1</v>
      </c>
    </row>
    <row r="117" spans="1:9" x14ac:dyDescent="0.3">
      <c r="A117" s="25" t="str">
        <f t="shared" si="1"/>
        <v>IT-Hazelnut</v>
      </c>
      <c r="B117" s="25" t="s">
        <v>28</v>
      </c>
      <c r="C117" s="25" t="s">
        <v>28</v>
      </c>
      <c r="D117" s="25" t="str">
        <f t="shared" ref="D117:G117" si="35">D36</f>
        <v>Resilience attributes</v>
      </c>
      <c r="E117" s="25" t="str">
        <f t="shared" si="35"/>
        <v>Support rural life</v>
      </c>
      <c r="F117" s="25" t="str">
        <f t="shared" si="35"/>
        <v>Support rural life</v>
      </c>
      <c r="G117" s="25" t="str">
        <f t="shared" si="35"/>
        <v>Support rural life</v>
      </c>
      <c r="H117" s="65">
        <f>RAWData!Z38</f>
        <v>-0.5</v>
      </c>
    </row>
    <row r="118" spans="1:9" x14ac:dyDescent="0.3">
      <c r="A118" s="25" t="str">
        <f t="shared" si="1"/>
        <v>IT-Hazelnut</v>
      </c>
      <c r="B118" s="25" t="s">
        <v>28</v>
      </c>
      <c r="C118" s="25" t="s">
        <v>28</v>
      </c>
      <c r="D118" s="25" t="str">
        <f t="shared" ref="D118:G118" si="36">D37</f>
        <v>Resilience attributes</v>
      </c>
      <c r="E118" s="25" t="str">
        <f t="shared" si="36"/>
        <v>Infrastructure for innovation</v>
      </c>
      <c r="F118" s="25" t="str">
        <f t="shared" si="36"/>
        <v>Infrastructure for innovation</v>
      </c>
      <c r="G118" s="25" t="str">
        <f t="shared" si="36"/>
        <v>Infrastructure for innovation</v>
      </c>
      <c r="H118" s="65">
        <f>RAWData!Z39</f>
        <v>0.5</v>
      </c>
    </row>
    <row r="119" spans="1:9" x14ac:dyDescent="0.3">
      <c r="A119" s="25" t="str">
        <f t="shared" si="1"/>
        <v>IT-Hazelnut</v>
      </c>
      <c r="B119" s="25" t="s">
        <v>28</v>
      </c>
      <c r="C119" s="25" t="s">
        <v>28</v>
      </c>
      <c r="D119" s="25" t="str">
        <f t="shared" ref="D119:G119" si="37">D38</f>
        <v>Resilience attributes</v>
      </c>
      <c r="E119" s="25" t="str">
        <f t="shared" si="37"/>
        <v>Diverse policies</v>
      </c>
      <c r="F119" s="25" t="str">
        <f t="shared" si="37"/>
        <v>Diverse policies</v>
      </c>
      <c r="G119" s="25" t="str">
        <f t="shared" si="37"/>
        <v>Diverse policies</v>
      </c>
      <c r="H119" s="65">
        <f>RAWData!Z40</f>
        <v>0</v>
      </c>
    </row>
    <row r="120" spans="1:9" x14ac:dyDescent="0.3">
      <c r="A120" s="25" t="str">
        <f t="shared" si="1"/>
        <v>NL-Arable</v>
      </c>
      <c r="B120" s="25" t="s">
        <v>28</v>
      </c>
      <c r="C120" s="25" t="s">
        <v>28</v>
      </c>
      <c r="D120" s="25" t="str">
        <f t="shared" ref="D120:G120" si="38">D39</f>
        <v>Indicator</v>
      </c>
      <c r="E120" s="25" t="str">
        <f t="shared" si="38"/>
        <v>Starch potato production</v>
      </c>
      <c r="F120" s="25" t="str">
        <f t="shared" si="38"/>
        <v>Food production</v>
      </c>
      <c r="G120" s="25">
        <f t="shared" si="38"/>
        <v>0</v>
      </c>
      <c r="H120" s="65">
        <f>RAWData!Z41</f>
        <v>-1.5</v>
      </c>
    </row>
    <row r="121" spans="1:9" x14ac:dyDescent="0.3">
      <c r="A121" s="25" t="str">
        <f t="shared" si="1"/>
        <v>NL-Arable</v>
      </c>
      <c r="B121" s="25" t="s">
        <v>28</v>
      </c>
      <c r="C121" s="25" t="s">
        <v>28</v>
      </c>
      <c r="D121" s="25" t="str">
        <f t="shared" ref="D121:G121" si="39">D40</f>
        <v>Indicator</v>
      </c>
      <c r="E121" s="25" t="str">
        <f t="shared" si="39"/>
        <v>Profitability</v>
      </c>
      <c r="F121" s="25" t="str">
        <f t="shared" si="39"/>
        <v>Economic viability</v>
      </c>
      <c r="G121" s="25">
        <f t="shared" si="39"/>
        <v>0</v>
      </c>
      <c r="H121" s="65">
        <f>RAWData!Z42</f>
        <v>-1.5</v>
      </c>
    </row>
    <row r="122" spans="1:9" x14ac:dyDescent="0.3">
      <c r="A122" s="25" t="str">
        <f t="shared" si="1"/>
        <v>NL-Arable</v>
      </c>
      <c r="B122" s="25" t="s">
        <v>28</v>
      </c>
      <c r="C122" s="25" t="s">
        <v>28</v>
      </c>
      <c r="D122" s="25" t="str">
        <f t="shared" ref="D122:G122" si="40">D41</f>
        <v>Indicator</v>
      </c>
      <c r="E122" s="25" t="str">
        <f t="shared" si="40"/>
        <v>Soil quality</v>
      </c>
      <c r="F122" s="25" t="str">
        <f t="shared" si="40"/>
        <v>Natural Resources</v>
      </c>
      <c r="G122" s="25">
        <f t="shared" si="40"/>
        <v>0</v>
      </c>
      <c r="H122" s="65">
        <f>RAWData!Z43</f>
        <v>-1.5</v>
      </c>
    </row>
    <row r="123" spans="1:9" x14ac:dyDescent="0.3">
      <c r="A123" s="25" t="str">
        <f t="shared" si="1"/>
        <v>NL-Arable</v>
      </c>
      <c r="B123" s="25" t="s">
        <v>28</v>
      </c>
      <c r="C123" s="25" t="s">
        <v>28</v>
      </c>
      <c r="D123" s="25" t="str">
        <f t="shared" ref="D123:G123" si="41">D42</f>
        <v>Indicator</v>
      </c>
      <c r="E123" s="25" t="str">
        <f t="shared" si="41"/>
        <v>Water availability</v>
      </c>
      <c r="F123" s="25" t="str">
        <f t="shared" si="41"/>
        <v>Natural Resources</v>
      </c>
      <c r="G123" s="25">
        <f t="shared" si="41"/>
        <v>0</v>
      </c>
      <c r="H123" s="65">
        <f>RAWData!Z44</f>
        <v>-1.5</v>
      </c>
    </row>
    <row r="124" spans="1:9" x14ac:dyDescent="0.3">
      <c r="A124" s="25" t="str">
        <f t="shared" si="1"/>
        <v>NL-Arable</v>
      </c>
      <c r="B124" s="25" t="s">
        <v>28</v>
      </c>
      <c r="C124" s="25" t="s">
        <v>28</v>
      </c>
      <c r="D124" s="25" t="str">
        <f t="shared" ref="D124:G124" si="42">D43</f>
        <v>Resilience attributes</v>
      </c>
      <c r="E124" s="25" t="str">
        <f t="shared" si="42"/>
        <v>Reasonable profitable</v>
      </c>
      <c r="F124" s="25" t="str">
        <f t="shared" si="42"/>
        <v>Reasonable profitable</v>
      </c>
      <c r="G124" s="25" t="str">
        <f t="shared" si="42"/>
        <v>Reasonable profitable</v>
      </c>
      <c r="H124" s="65">
        <f>RAWData!Z45</f>
        <v>-1.5</v>
      </c>
      <c r="I124" s="61"/>
    </row>
    <row r="125" spans="1:9" x14ac:dyDescent="0.3">
      <c r="A125" s="25" t="str">
        <f t="shared" si="1"/>
        <v>NL-Arable</v>
      </c>
      <c r="B125" s="25" t="s">
        <v>28</v>
      </c>
      <c r="C125" s="25" t="s">
        <v>28</v>
      </c>
      <c r="D125" s="25" t="str">
        <f t="shared" ref="D125:G125" si="43">D44</f>
        <v>Resilience attributes</v>
      </c>
      <c r="E125" s="25" t="str">
        <f t="shared" si="43"/>
        <v>Socially self-organised</v>
      </c>
      <c r="F125" s="25" t="str">
        <f t="shared" si="43"/>
        <v>Socially self-organised</v>
      </c>
      <c r="G125" s="25" t="str">
        <f t="shared" si="43"/>
        <v>Socially self-organised</v>
      </c>
      <c r="H125" s="65">
        <f>RAWData!Z46</f>
        <v>-1.5</v>
      </c>
      <c r="I125" s="61"/>
    </row>
    <row r="126" spans="1:9" x14ac:dyDescent="0.3">
      <c r="A126" s="25" t="str">
        <f t="shared" si="1"/>
        <v>NL-Arable</v>
      </c>
      <c r="B126" s="25" t="s">
        <v>28</v>
      </c>
      <c r="C126" s="25" t="s">
        <v>28</v>
      </c>
      <c r="D126" s="25" t="str">
        <f t="shared" ref="D126:G126" si="44">D45</f>
        <v>Resilience attributes</v>
      </c>
      <c r="E126" s="25" t="str">
        <f t="shared" si="44"/>
        <v>Infrastructure for innovation</v>
      </c>
      <c r="F126" s="25" t="str">
        <f t="shared" si="44"/>
        <v>Infrastructure for innovation</v>
      </c>
      <c r="G126" s="25" t="str">
        <f t="shared" si="44"/>
        <v>Infrastructure for innovation</v>
      </c>
      <c r="H126" s="65">
        <f>RAWData!Z47</f>
        <v>-1.5</v>
      </c>
    </row>
    <row r="127" spans="1:9" x14ac:dyDescent="0.3">
      <c r="A127" s="25" t="str">
        <f t="shared" si="1"/>
        <v>NL-Arable</v>
      </c>
      <c r="B127" s="25" t="s">
        <v>28</v>
      </c>
      <c r="C127" s="25" t="s">
        <v>28</v>
      </c>
      <c r="D127" s="25" t="str">
        <f t="shared" ref="D127:G127" si="45">D46</f>
        <v>Resilience attributes</v>
      </c>
      <c r="E127" s="25" t="str">
        <f t="shared" si="45"/>
        <v>Production coupled with local and natural capital</v>
      </c>
      <c r="F127" s="25" t="str">
        <f t="shared" si="45"/>
        <v>Production coupled with local and natural capital</v>
      </c>
      <c r="G127" s="25" t="str">
        <f t="shared" si="45"/>
        <v>Production coupled with local and natural capital</v>
      </c>
      <c r="H127" s="65">
        <f>RAWData!Z48</f>
        <v>-1.5</v>
      </c>
    </row>
    <row r="128" spans="1:9" x14ac:dyDescent="0.3">
      <c r="A128" s="25" t="str">
        <f t="shared" si="1"/>
        <v>NL-Arable</v>
      </c>
      <c r="B128" s="25" t="s">
        <v>28</v>
      </c>
      <c r="C128" s="25" t="s">
        <v>28</v>
      </c>
      <c r="D128" s="25" t="str">
        <f t="shared" ref="D128:G128" si="46">D47</f>
        <v>Resilience attributes</v>
      </c>
      <c r="E128" s="25" t="str">
        <f t="shared" si="46"/>
        <v>Functional diversity</v>
      </c>
      <c r="F128" s="25" t="str">
        <f t="shared" si="46"/>
        <v>Functional diversity</v>
      </c>
      <c r="G128" s="25" t="str">
        <f t="shared" si="46"/>
        <v>Functional diversity</v>
      </c>
      <c r="H128" s="65">
        <f>RAWData!Z49</f>
        <v>1</v>
      </c>
    </row>
    <row r="129" spans="1:9" x14ac:dyDescent="0.3">
      <c r="A129" s="25" t="str">
        <f t="shared" si="1"/>
        <v>NL-Arable</v>
      </c>
      <c r="B129" s="25" t="s">
        <v>28</v>
      </c>
      <c r="C129" s="25" t="s">
        <v>28</v>
      </c>
      <c r="D129" s="25" t="str">
        <f t="shared" ref="D129:G129" si="47">D48</f>
        <v>Resilience attributes</v>
      </c>
      <c r="E129" s="25" t="str">
        <f t="shared" si="47"/>
        <v>Exposed to disturbance</v>
      </c>
      <c r="F129" s="25" t="str">
        <f t="shared" si="47"/>
        <v>Exposed to disturbance</v>
      </c>
      <c r="G129" s="25" t="str">
        <f t="shared" si="47"/>
        <v>Exposed to disturbance</v>
      </c>
      <c r="H129" s="65">
        <f>RAWData!Z50</f>
        <v>0</v>
      </c>
    </row>
    <row r="130" spans="1:9" x14ac:dyDescent="0.3">
      <c r="A130" s="25" t="str">
        <f t="shared" si="1"/>
        <v>PL-Horticulture</v>
      </c>
      <c r="B130" s="25" t="s">
        <v>28</v>
      </c>
      <c r="C130" s="25" t="s">
        <v>28</v>
      </c>
      <c r="D130" s="25" t="str">
        <f t="shared" ref="D130:G130" si="48">D49</f>
        <v>Indicator</v>
      </c>
      <c r="E130" s="25" t="str">
        <f t="shared" si="48"/>
        <v>Utilised agricultural area</v>
      </c>
      <c r="F130" s="25" t="str">
        <f t="shared" si="48"/>
        <v>Food production</v>
      </c>
      <c r="G130" s="25">
        <f t="shared" si="48"/>
        <v>0</v>
      </c>
      <c r="H130" s="65">
        <f>RAWData!Z51</f>
        <v>-1.5</v>
      </c>
    </row>
    <row r="131" spans="1:9" x14ac:dyDescent="0.3">
      <c r="A131" s="25" t="str">
        <f t="shared" si="1"/>
        <v>PL-Horticulture</v>
      </c>
      <c r="B131" s="25" t="s">
        <v>28</v>
      </c>
      <c r="C131" s="25" t="s">
        <v>28</v>
      </c>
      <c r="D131" s="25" t="str">
        <f t="shared" ref="D131:G131" si="49">D50</f>
        <v>Indicator</v>
      </c>
      <c r="E131" s="25" t="str">
        <f t="shared" si="49"/>
        <v>Purchase prices for agricultural products</v>
      </c>
      <c r="F131" s="25" t="str">
        <f t="shared" si="49"/>
        <v>Economic viability</v>
      </c>
      <c r="G131" s="25">
        <f t="shared" si="49"/>
        <v>0</v>
      </c>
      <c r="H131" s="65">
        <f>RAWData!Z52</f>
        <v>-1.5</v>
      </c>
    </row>
    <row r="132" spans="1:9" x14ac:dyDescent="0.3">
      <c r="A132" s="25" t="str">
        <f t="shared" si="1"/>
        <v>PL-Horticulture</v>
      </c>
      <c r="B132" s="25" t="s">
        <v>28</v>
      </c>
      <c r="C132" s="25" t="s">
        <v>28</v>
      </c>
      <c r="D132" s="25" t="str">
        <f t="shared" ref="D132:G132" si="50">D51</f>
        <v>Indicator</v>
      </c>
      <c r="E132" s="25" t="str">
        <f t="shared" si="50"/>
        <v>Income dynamics</v>
      </c>
      <c r="F132" s="25" t="str">
        <f t="shared" si="50"/>
        <v>Economic viability</v>
      </c>
      <c r="G132" s="25">
        <f t="shared" si="50"/>
        <v>0</v>
      </c>
      <c r="H132" s="65">
        <f>RAWData!Z53</f>
        <v>-1.5</v>
      </c>
    </row>
    <row r="133" spans="1:9" x14ac:dyDescent="0.3">
      <c r="A133" s="25" t="str">
        <f t="shared" si="1"/>
        <v>PL-Horticulture</v>
      </c>
      <c r="B133" s="25" t="s">
        <v>28</v>
      </c>
      <c r="C133" s="25" t="s">
        <v>28</v>
      </c>
      <c r="D133" s="25" t="str">
        <f t="shared" ref="D133:G133" si="51">D52</f>
        <v>Indicator</v>
      </c>
      <c r="E133" s="25" t="str">
        <f t="shared" si="51"/>
        <v>Labour costs</v>
      </c>
      <c r="F133" s="25" t="str">
        <f t="shared" si="51"/>
        <v>Economic viability</v>
      </c>
      <c r="G133" s="25">
        <f t="shared" si="51"/>
        <v>0</v>
      </c>
      <c r="H133" s="65">
        <f>RAWData!Z54</f>
        <v>-1.5</v>
      </c>
    </row>
    <row r="134" spans="1:9" x14ac:dyDescent="0.3">
      <c r="A134" s="25" t="str">
        <f t="shared" si="1"/>
        <v>PL-Horticulture</v>
      </c>
      <c r="B134" s="25" t="s">
        <v>28</v>
      </c>
      <c r="C134" s="25" t="s">
        <v>28</v>
      </c>
      <c r="D134" s="25" t="str">
        <f t="shared" ref="D134:G134" si="52">D53</f>
        <v>Resilience attributes</v>
      </c>
      <c r="E134" s="25" t="str">
        <f t="shared" si="52"/>
        <v>Production coupled with local and natural capital</v>
      </c>
      <c r="F134" s="25" t="str">
        <f t="shared" si="52"/>
        <v>Production coupled with local and natural capital</v>
      </c>
      <c r="G134" s="25" t="str">
        <f t="shared" si="52"/>
        <v>Production coupled with local and natural capital</v>
      </c>
      <c r="H134" s="65">
        <f>RAWData!Z55</f>
        <v>-1.5</v>
      </c>
      <c r="I134" s="30"/>
    </row>
    <row r="135" spans="1:9" x14ac:dyDescent="0.3">
      <c r="A135" s="25" t="str">
        <f t="shared" si="1"/>
        <v>PL-Horticulture</v>
      </c>
      <c r="B135" s="25" t="s">
        <v>28</v>
      </c>
      <c r="C135" s="25" t="s">
        <v>28</v>
      </c>
      <c r="D135" s="25" t="str">
        <f t="shared" ref="D135:G135" si="53">D54</f>
        <v>Resilience attributes</v>
      </c>
      <c r="E135" s="25" t="str">
        <f t="shared" si="53"/>
        <v>Functional diversity</v>
      </c>
      <c r="F135" s="25" t="str">
        <f t="shared" si="53"/>
        <v>Functional diversity</v>
      </c>
      <c r="G135" s="25" t="str">
        <f t="shared" si="53"/>
        <v>Functional diversity</v>
      </c>
      <c r="H135" s="65">
        <f>RAWData!Z56</f>
        <v>-1.5</v>
      </c>
      <c r="I135" s="30"/>
    </row>
    <row r="136" spans="1:9" x14ac:dyDescent="0.3">
      <c r="A136" s="25" t="str">
        <f t="shared" si="1"/>
        <v>PL-Horticulture</v>
      </c>
      <c r="B136" s="25" t="s">
        <v>28</v>
      </c>
      <c r="C136" s="25" t="s">
        <v>28</v>
      </c>
      <c r="D136" s="25" t="str">
        <f t="shared" ref="D136:G136" si="54">D55</f>
        <v>Resilience attributes</v>
      </c>
      <c r="E136" s="25" t="str">
        <f t="shared" si="54"/>
        <v>Response diversity</v>
      </c>
      <c r="F136" s="25" t="str">
        <f t="shared" si="54"/>
        <v>Response diversity</v>
      </c>
      <c r="G136" s="25" t="str">
        <f t="shared" si="54"/>
        <v>Response diversity</v>
      </c>
      <c r="H136" s="65">
        <f>RAWData!Z57</f>
        <v>-1.5</v>
      </c>
      <c r="I136" s="30"/>
    </row>
    <row r="137" spans="1:9" x14ac:dyDescent="0.3">
      <c r="A137" s="25" t="str">
        <f t="shared" si="1"/>
        <v>PL-Horticulture</v>
      </c>
      <c r="B137" s="25" t="s">
        <v>28</v>
      </c>
      <c r="C137" s="25" t="s">
        <v>28</v>
      </c>
      <c r="D137" s="25" t="str">
        <f t="shared" ref="D137:G137" si="55">D56</f>
        <v>Resilience attributes</v>
      </c>
      <c r="E137" s="25" t="str">
        <f t="shared" si="55"/>
        <v>Reasonable profitable</v>
      </c>
      <c r="F137" s="25" t="str">
        <f t="shared" si="55"/>
        <v>Reasonable profitable</v>
      </c>
      <c r="G137" s="25" t="str">
        <f t="shared" si="55"/>
        <v>Reasonable profitable</v>
      </c>
      <c r="H137" s="65">
        <f>RAWData!Z58</f>
        <v>-1.5</v>
      </c>
      <c r="I137" s="30"/>
    </row>
    <row r="138" spans="1:9" x14ac:dyDescent="0.3">
      <c r="A138" s="25" t="str">
        <f t="shared" si="1"/>
        <v>RO-Mixed</v>
      </c>
      <c r="B138" s="25" t="s">
        <v>28</v>
      </c>
      <c r="C138" s="25" t="s">
        <v>28</v>
      </c>
      <c r="D138" s="25" t="str">
        <f t="shared" ref="D138:G138" si="56">D57</f>
        <v>Indicator</v>
      </c>
      <c r="E138" s="25" t="str">
        <f t="shared" si="56"/>
        <v>Agricultural production</v>
      </c>
      <c r="F138" s="25" t="str">
        <f t="shared" si="56"/>
        <v>Food production</v>
      </c>
      <c r="G138" s="25">
        <f t="shared" si="56"/>
        <v>0</v>
      </c>
      <c r="H138" s="65">
        <f>RAWData!Z59</f>
        <v>0.75</v>
      </c>
      <c r="I138" s="30"/>
    </row>
    <row r="139" spans="1:9" x14ac:dyDescent="0.3">
      <c r="A139" s="25" t="str">
        <f t="shared" si="1"/>
        <v>RO-Mixed</v>
      </c>
      <c r="B139" s="25" t="s">
        <v>28</v>
      </c>
      <c r="C139" s="25" t="s">
        <v>28</v>
      </c>
      <c r="D139" s="25" t="str">
        <f t="shared" ref="D139:G139" si="57">D58</f>
        <v>Indicator</v>
      </c>
      <c r="E139" s="25" t="str">
        <f t="shared" si="57"/>
        <v>Sales of agricultural products</v>
      </c>
      <c r="F139" s="25" t="str">
        <f t="shared" si="57"/>
        <v>Bio-based resources</v>
      </c>
      <c r="G139" s="25">
        <f t="shared" si="57"/>
        <v>0</v>
      </c>
      <c r="H139" s="65">
        <f>RAWData!Z60</f>
        <v>-0.25</v>
      </c>
      <c r="I139" s="30"/>
    </row>
    <row r="140" spans="1:9" x14ac:dyDescent="0.3">
      <c r="A140" s="25" t="str">
        <f t="shared" si="1"/>
        <v>RO-Mixed</v>
      </c>
      <c r="B140" s="25" t="s">
        <v>28</v>
      </c>
      <c r="C140" s="25" t="s">
        <v>28</v>
      </c>
      <c r="D140" s="25" t="str">
        <f t="shared" ref="D140:G140" si="58">D59</f>
        <v>Indicator</v>
      </c>
      <c r="E140" s="25" t="str">
        <f t="shared" si="58"/>
        <v>Subsidies</v>
      </c>
      <c r="F140" s="25" t="str">
        <f t="shared" si="58"/>
        <v>Economic viability</v>
      </c>
      <c r="G140" s="25">
        <f t="shared" si="58"/>
        <v>0</v>
      </c>
      <c r="H140" s="65">
        <f>RAWData!Z61</f>
        <v>1</v>
      </c>
      <c r="I140" s="30"/>
    </row>
    <row r="141" spans="1:9" x14ac:dyDescent="0.3">
      <c r="A141" s="25" t="str">
        <f t="shared" si="1"/>
        <v>RO-Mixed</v>
      </c>
      <c r="B141" s="25" t="s">
        <v>28</v>
      </c>
      <c r="C141" s="25" t="s">
        <v>28</v>
      </c>
      <c r="D141" s="25" t="str">
        <f t="shared" ref="D141:G141" si="59">D60</f>
        <v>Indicator</v>
      </c>
      <c r="E141" s="25" t="str">
        <f t="shared" si="59"/>
        <v>Awareness of biodiversity importance</v>
      </c>
      <c r="F141" s="25" t="str">
        <f t="shared" si="59"/>
        <v>Biodiversity &amp; habitat</v>
      </c>
      <c r="G141" s="25">
        <f t="shared" si="59"/>
        <v>0</v>
      </c>
      <c r="H141" s="65">
        <f>RAWData!Z62</f>
        <v>-0.33333333333333331</v>
      </c>
      <c r="I141" s="30"/>
    </row>
    <row r="142" spans="1:9" x14ac:dyDescent="0.3">
      <c r="A142" s="25" t="str">
        <f t="shared" si="1"/>
        <v>RO-Mixed</v>
      </c>
      <c r="B142" s="25" t="s">
        <v>28</v>
      </c>
      <c r="C142" s="25" t="s">
        <v>28</v>
      </c>
      <c r="D142" s="25" t="str">
        <f t="shared" ref="D142:G142" si="60">D61</f>
        <v>Resilience attributes</v>
      </c>
      <c r="E142" s="25" t="str">
        <f t="shared" si="60"/>
        <v>Spatial and temporal heterogeneity (farm types)</v>
      </c>
      <c r="F142" s="25" t="str">
        <f t="shared" si="60"/>
        <v>Spatial and temporal heterogeneity (farm types)</v>
      </c>
      <c r="G142" s="25" t="str">
        <f t="shared" si="60"/>
        <v>Spatial and temporal heterogeneity (farm types)</v>
      </c>
      <c r="H142" s="65">
        <f>RAWData!Z63</f>
        <v>1</v>
      </c>
    </row>
    <row r="143" spans="1:9" x14ac:dyDescent="0.3">
      <c r="A143" s="25" t="str">
        <f t="shared" si="1"/>
        <v>RO-Mixed</v>
      </c>
      <c r="B143" s="25" t="s">
        <v>28</v>
      </c>
      <c r="C143" s="25" t="s">
        <v>28</v>
      </c>
      <c r="D143" s="25" t="str">
        <f t="shared" ref="D143:G143" si="61">D62</f>
        <v>Resilience attributes</v>
      </c>
      <c r="E143" s="25" t="str">
        <f t="shared" si="61"/>
        <v>Support rural life</v>
      </c>
      <c r="F143" s="25" t="str">
        <f t="shared" si="61"/>
        <v>Support rural life</v>
      </c>
      <c r="G143" s="25" t="str">
        <f t="shared" si="61"/>
        <v>Support rural life</v>
      </c>
      <c r="H143" s="65">
        <f>RAWData!Z64</f>
        <v>0.33333333333333331</v>
      </c>
    </row>
    <row r="144" spans="1:9" x14ac:dyDescent="0.3">
      <c r="A144" s="25" t="str">
        <f t="shared" si="1"/>
        <v>RO-Mixed</v>
      </c>
      <c r="B144" s="25" t="s">
        <v>28</v>
      </c>
      <c r="C144" s="25" t="s">
        <v>28</v>
      </c>
      <c r="D144" s="25" t="str">
        <f t="shared" ref="D144:G144" si="62">D63</f>
        <v>Resilience attributes</v>
      </c>
      <c r="E144" s="25" t="str">
        <f t="shared" si="62"/>
        <v>Appropriately connected with actors outside the farming system</v>
      </c>
      <c r="F144" s="25" t="str">
        <f t="shared" si="62"/>
        <v>Appropriately connected with actors outside the farming system</v>
      </c>
      <c r="G144" s="25" t="str">
        <f t="shared" si="62"/>
        <v>Appropriately connected with actors outside the farming system</v>
      </c>
      <c r="H144" s="65">
        <f>RAWData!Z65</f>
        <v>0.75</v>
      </c>
    </row>
    <row r="145" spans="1:9" x14ac:dyDescent="0.3">
      <c r="A145" s="25" t="str">
        <f t="shared" si="1"/>
        <v>RO-Mixed</v>
      </c>
      <c r="B145" s="25" t="s">
        <v>28</v>
      </c>
      <c r="C145" s="25" t="s">
        <v>28</v>
      </c>
      <c r="D145" s="25" t="str">
        <f t="shared" ref="D145:G145" si="63">D64</f>
        <v>Resilience attributes</v>
      </c>
      <c r="E145" s="25" t="str">
        <f t="shared" si="63"/>
        <v>Coupled with local and natural capital (legislation)</v>
      </c>
      <c r="F145" s="25" t="str">
        <f t="shared" si="63"/>
        <v>Coupled with local and natural capital (legislation)</v>
      </c>
      <c r="G145" s="25" t="str">
        <f t="shared" si="63"/>
        <v>Coupled with local and natural capital (legislation)</v>
      </c>
      <c r="H145" s="65">
        <f>RAWData!Z66</f>
        <v>0</v>
      </c>
    </row>
    <row r="146" spans="1:9" x14ac:dyDescent="0.3">
      <c r="A146" s="25" t="str">
        <f t="shared" si="1"/>
        <v>SE-Poultry</v>
      </c>
      <c r="B146" s="25" t="s">
        <v>28</v>
      </c>
      <c r="C146" s="25" t="s">
        <v>28</v>
      </c>
      <c r="D146" s="25" t="str">
        <f t="shared" ref="D146:G146" si="64">D65</f>
        <v>Extra indicator</v>
      </c>
      <c r="E146" s="25" t="str">
        <f t="shared" si="64"/>
        <v>Farm size</v>
      </c>
      <c r="F146" s="25">
        <f t="shared" si="64"/>
        <v>0</v>
      </c>
      <c r="G146" s="25">
        <f t="shared" si="64"/>
        <v>0</v>
      </c>
      <c r="H146" s="65">
        <f>RAWData!Z67</f>
        <v>0</v>
      </c>
    </row>
    <row r="147" spans="1:9" x14ac:dyDescent="0.3">
      <c r="A147" s="25" t="str">
        <f t="shared" si="1"/>
        <v>SE-Poultry</v>
      </c>
      <c r="B147" s="25" t="s">
        <v>28</v>
      </c>
      <c r="C147" s="25" t="s">
        <v>28</v>
      </c>
      <c r="D147" s="25" t="str">
        <f t="shared" ref="D147:G147" si="65">D66</f>
        <v>Indicator</v>
      </c>
      <c r="E147" s="25" t="str">
        <f t="shared" si="65"/>
        <v>Viable income</v>
      </c>
      <c r="F147" s="25" t="str">
        <f t="shared" si="65"/>
        <v>Economic viability</v>
      </c>
      <c r="G147" s="25">
        <f t="shared" si="65"/>
        <v>0</v>
      </c>
      <c r="H147" s="65">
        <f>RAWData!Z68</f>
        <v>-0.33333333333333331</v>
      </c>
    </row>
    <row r="148" spans="1:9" x14ac:dyDescent="0.3">
      <c r="A148" s="25" t="str">
        <f t="shared" ref="A148:A211" si="66">A67</f>
        <v>SE-Poultry</v>
      </c>
      <c r="B148" s="25" t="s">
        <v>28</v>
      </c>
      <c r="C148" s="25" t="s">
        <v>28</v>
      </c>
      <c r="D148" s="25" t="str">
        <f t="shared" ref="D148:G148" si="67">D67</f>
        <v>Indicator</v>
      </c>
      <c r="E148" s="25" t="str">
        <f t="shared" si="67"/>
        <v>Healthy and affordable products</v>
      </c>
      <c r="F148" s="25" t="str">
        <f t="shared" si="67"/>
        <v>Food production</v>
      </c>
      <c r="G148" s="25">
        <f t="shared" si="67"/>
        <v>0</v>
      </c>
      <c r="H148" s="65">
        <f>RAWData!Z69</f>
        <v>0</v>
      </c>
    </row>
    <row r="149" spans="1:9" x14ac:dyDescent="0.3">
      <c r="A149" s="25" t="str">
        <f t="shared" si="66"/>
        <v>SE-Poultry</v>
      </c>
      <c r="B149" s="25" t="s">
        <v>28</v>
      </c>
      <c r="C149" s="25" t="s">
        <v>28</v>
      </c>
      <c r="D149" s="25" t="str">
        <f t="shared" ref="D149:G149" si="68">D68</f>
        <v>Indicator</v>
      </c>
      <c r="E149" s="25" t="str">
        <f t="shared" si="68"/>
        <v>Maintain natural resources in good conditions</v>
      </c>
      <c r="F149" s="25" t="str">
        <f t="shared" si="68"/>
        <v>Natural Resources</v>
      </c>
      <c r="G149" s="25">
        <f t="shared" si="68"/>
        <v>0</v>
      </c>
      <c r="H149" s="65">
        <f>RAWData!Z70</f>
        <v>0</v>
      </c>
    </row>
    <row r="150" spans="1:9" x14ac:dyDescent="0.3">
      <c r="A150" s="25" t="str">
        <f t="shared" si="66"/>
        <v>SE-Poultry</v>
      </c>
      <c r="B150" s="25" t="s">
        <v>28</v>
      </c>
      <c r="C150" s="25" t="s">
        <v>28</v>
      </c>
      <c r="D150" s="25" t="str">
        <f t="shared" ref="D150:G150" si="69">D69</f>
        <v>Indicator</v>
      </c>
      <c r="E150" s="25" t="str">
        <f t="shared" si="69"/>
        <v xml:space="preserve">Animal health and welfare </v>
      </c>
      <c r="F150" s="25" t="str">
        <f t="shared" si="69"/>
        <v>Animal health &amp; welfare</v>
      </c>
      <c r="G150" s="25">
        <f t="shared" si="69"/>
        <v>0</v>
      </c>
      <c r="H150" s="65" t="str">
        <f>RAWData!Z71</f>
        <v/>
      </c>
    </row>
    <row r="151" spans="1:9" x14ac:dyDescent="0.3">
      <c r="A151" s="25" t="str">
        <f t="shared" si="66"/>
        <v>SE-Poultry</v>
      </c>
      <c r="B151" s="25" t="s">
        <v>28</v>
      </c>
      <c r="C151" s="25" t="s">
        <v>28</v>
      </c>
      <c r="D151" s="25" t="str">
        <f t="shared" ref="D151:G151" si="70">D70</f>
        <v>Resilience attributes</v>
      </c>
      <c r="E151" s="25" t="str">
        <f t="shared" si="70"/>
        <v>Response diversity</v>
      </c>
      <c r="F151" s="25" t="str">
        <f t="shared" si="70"/>
        <v>Response diversity</v>
      </c>
      <c r="G151" s="25" t="str">
        <f t="shared" si="70"/>
        <v>Response diversity</v>
      </c>
      <c r="H151" s="65" t="str">
        <f>RAWData!Z72</f>
        <v/>
      </c>
    </row>
    <row r="152" spans="1:9" x14ac:dyDescent="0.3">
      <c r="A152" s="25" t="str">
        <f t="shared" si="66"/>
        <v>SE-Poultry</v>
      </c>
      <c r="B152" s="25" t="s">
        <v>28</v>
      </c>
      <c r="C152" s="25" t="s">
        <v>28</v>
      </c>
      <c r="D152" s="25" t="str">
        <f t="shared" ref="D152:G152" si="71">D71</f>
        <v>Resilience attributes</v>
      </c>
      <c r="E152" s="25" t="str">
        <f t="shared" si="71"/>
        <v>Reasonable profitable</v>
      </c>
      <c r="F152" s="25" t="str">
        <f t="shared" si="71"/>
        <v>Reasonable profitable</v>
      </c>
      <c r="G152" s="25" t="str">
        <f t="shared" si="71"/>
        <v>Reasonable profitable</v>
      </c>
      <c r="H152" s="65">
        <f>RAWData!Z73</f>
        <v>-0.33333333333333331</v>
      </c>
    </row>
    <row r="153" spans="1:9" x14ac:dyDescent="0.3">
      <c r="A153" s="25" t="str">
        <f t="shared" si="66"/>
        <v>SE-Poultry</v>
      </c>
      <c r="B153" s="25" t="s">
        <v>28</v>
      </c>
      <c r="C153" s="25" t="s">
        <v>28</v>
      </c>
      <c r="D153" s="25" t="str">
        <f t="shared" ref="D153:G153" si="72">D72</f>
        <v>Resilience attributes</v>
      </c>
      <c r="E153" s="25" t="str">
        <f t="shared" si="72"/>
        <v>Functional diversity</v>
      </c>
      <c r="F153" s="25" t="str">
        <f t="shared" si="72"/>
        <v>Functional diversity</v>
      </c>
      <c r="G153" s="25" t="str">
        <f t="shared" si="72"/>
        <v>Functional diversity</v>
      </c>
      <c r="H153" s="65" t="str">
        <f>RAWData!Z74</f>
        <v/>
      </c>
    </row>
    <row r="154" spans="1:9" x14ac:dyDescent="0.3">
      <c r="A154" s="25" t="str">
        <f t="shared" si="66"/>
        <v>SE-Poultry</v>
      </c>
      <c r="B154" s="25" t="s">
        <v>28</v>
      </c>
      <c r="C154" s="25" t="s">
        <v>28</v>
      </c>
      <c r="D154" s="25" t="str">
        <f t="shared" ref="D154:G154" si="73">D73</f>
        <v>Resilience attributes</v>
      </c>
      <c r="E154" s="25" t="str">
        <f t="shared" si="73"/>
        <v>Exposed to disturbance</v>
      </c>
      <c r="F154" s="25" t="str">
        <f t="shared" si="73"/>
        <v>Exposed to disturbance</v>
      </c>
      <c r="G154" s="25" t="str">
        <f t="shared" si="73"/>
        <v>Exposed to disturbance</v>
      </c>
      <c r="H154" s="65">
        <f>RAWData!Z75</f>
        <v>1.5</v>
      </c>
    </row>
    <row r="155" spans="1:9" x14ac:dyDescent="0.3">
      <c r="A155" s="25" t="str">
        <f t="shared" si="66"/>
        <v>SE-Poultry</v>
      </c>
      <c r="B155" s="25" t="s">
        <v>28</v>
      </c>
      <c r="C155" s="25" t="s">
        <v>28</v>
      </c>
      <c r="D155" s="25" t="str">
        <f t="shared" ref="D155:G155" si="74">D74</f>
        <v>Resilience attributes</v>
      </c>
      <c r="E155" s="25" t="str">
        <f t="shared" si="74"/>
        <v>Infrastructure for innovation</v>
      </c>
      <c r="F155" s="25" t="str">
        <f t="shared" si="74"/>
        <v>Infrastructure for innovation</v>
      </c>
      <c r="G155" s="25" t="str">
        <f t="shared" si="74"/>
        <v>Infrastructure for innovation</v>
      </c>
      <c r="H155" s="65">
        <f>RAWData!Z76</f>
        <v>1.5</v>
      </c>
    </row>
    <row r="156" spans="1:9" x14ac:dyDescent="0.3">
      <c r="A156" s="25" t="str">
        <f t="shared" si="66"/>
        <v>UK-Arable</v>
      </c>
      <c r="B156" s="25" t="s">
        <v>28</v>
      </c>
      <c r="C156" s="25" t="s">
        <v>28</v>
      </c>
      <c r="D156" s="25" t="str">
        <f t="shared" ref="D156:G156" si="75">D75</f>
        <v>Indicator</v>
      </c>
      <c r="E156" s="25" t="str">
        <f t="shared" si="75"/>
        <v>Soil health</v>
      </c>
      <c r="F156" s="25" t="str">
        <f t="shared" si="75"/>
        <v>Natural Resources</v>
      </c>
      <c r="G156" s="25">
        <f t="shared" si="75"/>
        <v>0</v>
      </c>
      <c r="H156" s="65">
        <f>RAWData!Z77</f>
        <v>-2</v>
      </c>
      <c r="I156" s="61"/>
    </row>
    <row r="157" spans="1:9" x14ac:dyDescent="0.3">
      <c r="A157" s="25" t="str">
        <f t="shared" si="66"/>
        <v>UK-Arable</v>
      </c>
      <c r="B157" s="25" t="s">
        <v>28</v>
      </c>
      <c r="C157" s="25" t="s">
        <v>28</v>
      </c>
      <c r="D157" s="25" t="str">
        <f t="shared" ref="D157:G157" si="76">D76</f>
        <v>Indicator</v>
      </c>
      <c r="E157" s="25" t="str">
        <f t="shared" si="76"/>
        <v>Biodiversity</v>
      </c>
      <c r="F157" s="25" t="str">
        <f t="shared" si="76"/>
        <v>Biodiversity &amp; habitat</v>
      </c>
      <c r="G157" s="25">
        <f t="shared" si="76"/>
        <v>0</v>
      </c>
      <c r="H157" s="65">
        <f>RAWData!Z78</f>
        <v>-2</v>
      </c>
    </row>
    <row r="158" spans="1:9" x14ac:dyDescent="0.3">
      <c r="A158" s="25" t="str">
        <f t="shared" si="66"/>
        <v>UK-Arable</v>
      </c>
      <c r="B158" s="25" t="s">
        <v>28</v>
      </c>
      <c r="C158" s="25" t="s">
        <v>28</v>
      </c>
      <c r="D158" s="25" t="str">
        <f t="shared" ref="D158:G158" si="77">D77</f>
        <v>Indicator</v>
      </c>
      <c r="E158" s="25" t="str">
        <f t="shared" si="77"/>
        <v>Happiness index of farmers</v>
      </c>
      <c r="F158" s="25" t="str">
        <f t="shared" si="77"/>
        <v>Quality of life</v>
      </c>
      <c r="G158" s="25">
        <f t="shared" si="77"/>
        <v>0</v>
      </c>
      <c r="H158" s="65">
        <f>RAWData!Z79</f>
        <v>-2</v>
      </c>
    </row>
    <row r="159" spans="1:9" x14ac:dyDescent="0.3">
      <c r="A159" s="25" t="str">
        <f t="shared" si="66"/>
        <v>UK-Arable</v>
      </c>
      <c r="B159" s="25" t="s">
        <v>28</v>
      </c>
      <c r="C159" s="25" t="s">
        <v>28</v>
      </c>
      <c r="D159" s="25" t="str">
        <f t="shared" ref="D159:G159" si="78">D78</f>
        <v>Indicator</v>
      </c>
      <c r="E159" s="25" t="str">
        <f t="shared" si="78"/>
        <v>Percent of products certified higher welfare standards</v>
      </c>
      <c r="F159" s="25" t="str">
        <f t="shared" si="78"/>
        <v>Animal health &amp; welfare</v>
      </c>
      <c r="G159" s="25">
        <f t="shared" si="78"/>
        <v>0</v>
      </c>
      <c r="H159" s="65">
        <f>RAWData!Z80</f>
        <v>0</v>
      </c>
    </row>
    <row r="160" spans="1:9" x14ac:dyDescent="0.3">
      <c r="A160" s="25" t="str">
        <f t="shared" si="66"/>
        <v>UK-Arable</v>
      </c>
      <c r="B160" s="25" t="s">
        <v>28</v>
      </c>
      <c r="C160" s="25" t="s">
        <v>28</v>
      </c>
      <c r="D160" s="25" t="str">
        <f t="shared" ref="D160:G160" si="79">D79</f>
        <v>Resilience attributes</v>
      </c>
      <c r="E160" s="25" t="str">
        <f t="shared" si="79"/>
        <v>Spatial and temporal heterogeneity (farm types)</v>
      </c>
      <c r="F160" s="25" t="str">
        <f t="shared" si="79"/>
        <v>Spatial and temporal heterogeneity (farm types)</v>
      </c>
      <c r="G160" s="25" t="str">
        <f t="shared" si="79"/>
        <v>Spatial and temporal heterogeneity (farm types)</v>
      </c>
      <c r="H160" s="65">
        <f>RAWData!Z81</f>
        <v>0</v>
      </c>
    </row>
    <row r="161" spans="1:9" x14ac:dyDescent="0.3">
      <c r="A161" s="25" t="str">
        <f t="shared" si="66"/>
        <v>UK-Arable</v>
      </c>
      <c r="B161" s="25" t="s">
        <v>28</v>
      </c>
      <c r="C161" s="25" t="s">
        <v>28</v>
      </c>
      <c r="D161" s="25" t="str">
        <f t="shared" ref="D161:G161" si="80">D80</f>
        <v>Resilience attributes</v>
      </c>
      <c r="E161" s="25" t="str">
        <f t="shared" si="80"/>
        <v>Socially self-organised</v>
      </c>
      <c r="F161" s="25" t="str">
        <f t="shared" si="80"/>
        <v>Socially self-organised</v>
      </c>
      <c r="G161" s="25" t="str">
        <f t="shared" si="80"/>
        <v>Socially self-organised</v>
      </c>
      <c r="H161" s="65">
        <f>RAWData!Z82</f>
        <v>-2</v>
      </c>
      <c r="I161" s="61"/>
    </row>
    <row r="162" spans="1:9" x14ac:dyDescent="0.3">
      <c r="A162" s="25" t="str">
        <f t="shared" si="66"/>
        <v>UK-Arable</v>
      </c>
      <c r="B162" s="25" t="s">
        <v>28</v>
      </c>
      <c r="C162" s="25" t="s">
        <v>28</v>
      </c>
      <c r="D162" s="25" t="str">
        <f t="shared" ref="D162:G162" si="81">D81</f>
        <v>Resilience attributes</v>
      </c>
      <c r="E162" s="25" t="str">
        <f t="shared" si="81"/>
        <v>Appropriately connected with actors outside the farming system</v>
      </c>
      <c r="F162" s="25" t="str">
        <f t="shared" si="81"/>
        <v>Appropriately connected with actors outside the farming system</v>
      </c>
      <c r="G162" s="25" t="str">
        <f t="shared" si="81"/>
        <v>Appropriately connected with actors outside the farming system</v>
      </c>
      <c r="H162" s="65">
        <f>RAWData!Z83</f>
        <v>-2</v>
      </c>
    </row>
    <row r="163" spans="1:9" x14ac:dyDescent="0.3">
      <c r="A163" s="25" t="str">
        <f t="shared" si="66"/>
        <v>UK-Arable</v>
      </c>
      <c r="B163" s="25" t="s">
        <v>28</v>
      </c>
      <c r="C163" s="25" t="s">
        <v>28</v>
      </c>
      <c r="D163" s="25" t="str">
        <f t="shared" ref="D163:G163" si="82">D82</f>
        <v>Resilience attributes</v>
      </c>
      <c r="E163" s="25" t="str">
        <f t="shared" si="82"/>
        <v>Infrastructure for innovation</v>
      </c>
      <c r="F163" s="25" t="str">
        <f t="shared" si="82"/>
        <v>Infrastructure for innovation</v>
      </c>
      <c r="G163" s="25" t="str">
        <f t="shared" si="82"/>
        <v>Infrastructure for innovation</v>
      </c>
      <c r="H163" s="65">
        <f>RAWData!Z84</f>
        <v>-2</v>
      </c>
      <c r="I163" s="61"/>
    </row>
    <row r="164" spans="1:9" x14ac:dyDescent="0.3">
      <c r="A164" s="25" t="str">
        <f t="shared" si="66"/>
        <v>BG-Arable</v>
      </c>
      <c r="B164" s="25" t="s">
        <v>144</v>
      </c>
      <c r="C164" s="25" t="s">
        <v>135</v>
      </c>
      <c r="D164" s="25" t="str">
        <f t="shared" ref="D164:G164" si="83">D83</f>
        <v>Indicator</v>
      </c>
      <c r="E164" s="25" t="str">
        <f t="shared" si="83"/>
        <v>Productivity (t/ha)</v>
      </c>
      <c r="F164" s="25" t="str">
        <f t="shared" si="83"/>
        <v>Food production</v>
      </c>
      <c r="G164" s="25">
        <f t="shared" si="83"/>
        <v>0</v>
      </c>
      <c r="H164" s="65">
        <f>RAWData!AE4</f>
        <v>1</v>
      </c>
    </row>
    <row r="165" spans="1:9" x14ac:dyDescent="0.3">
      <c r="A165" s="25" t="str">
        <f t="shared" si="66"/>
        <v>BG-Arable</v>
      </c>
      <c r="B165" s="25" t="s">
        <v>144</v>
      </c>
      <c r="C165" s="25" t="s">
        <v>135</v>
      </c>
      <c r="D165" s="25" t="str">
        <f t="shared" ref="D165:G165" si="84">D84</f>
        <v>Indicator</v>
      </c>
      <c r="E165" s="25" t="str">
        <f t="shared" si="84"/>
        <v>Net farm income</v>
      </c>
      <c r="F165" s="25" t="str">
        <f t="shared" si="84"/>
        <v>Economic viability</v>
      </c>
      <c r="G165" s="25">
        <f t="shared" si="84"/>
        <v>0</v>
      </c>
      <c r="H165" s="65">
        <f>RAWData!AE5</f>
        <v>1</v>
      </c>
    </row>
    <row r="166" spans="1:9" x14ac:dyDescent="0.3">
      <c r="A166" s="25" t="str">
        <f t="shared" si="66"/>
        <v>BG-Arable</v>
      </c>
      <c r="B166" s="25" t="s">
        <v>144</v>
      </c>
      <c r="C166" s="25" t="s">
        <v>135</v>
      </c>
      <c r="D166" s="25" t="str">
        <f t="shared" ref="D166:G166" si="85">D85</f>
        <v>Indicator</v>
      </c>
      <c r="E166" s="25" t="str">
        <f t="shared" si="85"/>
        <v>Nutrient balance</v>
      </c>
      <c r="F166" s="25" t="str">
        <f t="shared" si="85"/>
        <v>Natural resources</v>
      </c>
      <c r="G166" s="25">
        <f t="shared" si="85"/>
        <v>0</v>
      </c>
      <c r="H166" s="65">
        <f>RAWData!AE6</f>
        <v>0.5</v>
      </c>
    </row>
    <row r="167" spans="1:9" x14ac:dyDescent="0.3">
      <c r="A167" s="25" t="str">
        <f t="shared" si="66"/>
        <v>BG-Arable</v>
      </c>
      <c r="B167" s="25" t="s">
        <v>144</v>
      </c>
      <c r="C167" s="25" t="s">
        <v>135</v>
      </c>
      <c r="D167" s="25" t="str">
        <f t="shared" ref="D167:G167" si="86">D86</f>
        <v>Indicator</v>
      </c>
      <c r="E167" s="25" t="str">
        <f t="shared" si="86"/>
        <v>Diversity of production</v>
      </c>
      <c r="F167" s="25" t="str">
        <f t="shared" si="86"/>
        <v>Biodiversity &amp; habitat</v>
      </c>
      <c r="G167" s="25">
        <f t="shared" si="86"/>
        <v>0</v>
      </c>
      <c r="H167" s="65">
        <f>RAWData!AE7</f>
        <v>1</v>
      </c>
    </row>
    <row r="168" spans="1:9" x14ac:dyDescent="0.3">
      <c r="A168" s="25" t="str">
        <f t="shared" si="66"/>
        <v>BG-Arable</v>
      </c>
      <c r="B168" s="25" t="s">
        <v>144</v>
      </c>
      <c r="C168" s="25" t="s">
        <v>135</v>
      </c>
      <c r="D168" s="25" t="str">
        <f t="shared" ref="D168:G168" si="87">D87</f>
        <v>Indicator</v>
      </c>
      <c r="E168" s="25" t="str">
        <f t="shared" si="87"/>
        <v>Level of services in rural areas</v>
      </c>
      <c r="F168" s="25" t="str">
        <f t="shared" si="87"/>
        <v>Attractiveness of the area</v>
      </c>
      <c r="G168" s="25">
        <f t="shared" si="87"/>
        <v>0</v>
      </c>
      <c r="H168" s="65">
        <f>RAWData!AE8</f>
        <v>0</v>
      </c>
    </row>
    <row r="169" spans="1:9" x14ac:dyDescent="0.3">
      <c r="A169" s="25" t="str">
        <f t="shared" si="66"/>
        <v>BG-Arable</v>
      </c>
      <c r="B169" s="25" t="s">
        <v>144</v>
      </c>
      <c r="C169" s="25" t="s">
        <v>135</v>
      </c>
      <c r="D169" s="25" t="str">
        <f t="shared" ref="D169:G169" si="88">D88</f>
        <v>Resilience attributes</v>
      </c>
      <c r="E169" s="25" t="str">
        <f t="shared" si="88"/>
        <v>Production coupled with local and natural capital</v>
      </c>
      <c r="F169" s="25" t="str">
        <f t="shared" si="88"/>
        <v>Production coupled with local and natural capital</v>
      </c>
      <c r="G169" s="25" t="str">
        <f t="shared" si="88"/>
        <v>Production coupled with local and natural capital</v>
      </c>
      <c r="H169" s="65">
        <f>RAWData!AE9</f>
        <v>1</v>
      </c>
    </row>
    <row r="170" spans="1:9" x14ac:dyDescent="0.3">
      <c r="A170" s="25" t="str">
        <f t="shared" si="66"/>
        <v>BG-Arable</v>
      </c>
      <c r="B170" s="25" t="s">
        <v>144</v>
      </c>
      <c r="C170" s="25" t="s">
        <v>135</v>
      </c>
      <c r="D170" s="25" t="str">
        <f t="shared" ref="D170:G170" si="89">D89</f>
        <v>Resilience attributes</v>
      </c>
      <c r="E170" s="25" t="str">
        <f t="shared" si="89"/>
        <v>Exposed to disturbance</v>
      </c>
      <c r="F170" s="25" t="str">
        <f t="shared" si="89"/>
        <v>Exposed to disturbance</v>
      </c>
      <c r="G170" s="25" t="str">
        <f t="shared" si="89"/>
        <v>Exposed to disturbance</v>
      </c>
      <c r="H170" s="65">
        <f>RAWData!AE10</f>
        <v>1</v>
      </c>
    </row>
    <row r="171" spans="1:9" x14ac:dyDescent="0.3">
      <c r="A171" s="25" t="str">
        <f t="shared" si="66"/>
        <v>BG-Arable</v>
      </c>
      <c r="B171" s="25" t="s">
        <v>144</v>
      </c>
      <c r="C171" s="25" t="s">
        <v>135</v>
      </c>
      <c r="D171" s="25" t="str">
        <f t="shared" ref="D171:G171" si="90">D90</f>
        <v>Resilience attributes</v>
      </c>
      <c r="E171" s="25" t="str">
        <f t="shared" si="90"/>
        <v>Socially self-organised</v>
      </c>
      <c r="F171" s="25" t="str">
        <f t="shared" si="90"/>
        <v>Socially self-organised</v>
      </c>
      <c r="G171" s="25" t="str">
        <f t="shared" si="90"/>
        <v>Socially self-organised</v>
      </c>
      <c r="H171" s="65">
        <f>RAWData!AE11</f>
        <v>0</v>
      </c>
    </row>
    <row r="172" spans="1:9" x14ac:dyDescent="0.3">
      <c r="A172" s="25" t="str">
        <f t="shared" si="66"/>
        <v>BG-Arable</v>
      </c>
      <c r="B172" s="25" t="s">
        <v>144</v>
      </c>
      <c r="C172" s="25" t="s">
        <v>135</v>
      </c>
      <c r="D172" s="25" t="str">
        <f t="shared" ref="D172:G172" si="91">D91</f>
        <v>Resilience attributes</v>
      </c>
      <c r="E172" s="25" t="str">
        <f t="shared" si="91"/>
        <v>Infrastructure for innovation</v>
      </c>
      <c r="F172" s="25" t="str">
        <f t="shared" si="91"/>
        <v>Infrastructure for innovation</v>
      </c>
      <c r="G172" s="25" t="str">
        <f t="shared" si="91"/>
        <v>Infrastructure for innovation</v>
      </c>
      <c r="H172" s="65">
        <f>RAWData!AE12</f>
        <v>2</v>
      </c>
    </row>
    <row r="173" spans="1:9" x14ac:dyDescent="0.3">
      <c r="A173" s="25" t="str">
        <f t="shared" si="66"/>
        <v>DE-Arable&amp;Mixed</v>
      </c>
      <c r="B173" s="25" t="s">
        <v>118</v>
      </c>
      <c r="C173" s="25" t="s">
        <v>142</v>
      </c>
      <c r="D173" s="25" t="str">
        <f t="shared" ref="D173:G173" si="92">D92</f>
        <v>Indicator</v>
      </c>
      <c r="E173" s="25" t="str">
        <f t="shared" si="92"/>
        <v>Cereal production (t/ha)</v>
      </c>
      <c r="F173" s="25" t="str">
        <f t="shared" si="92"/>
        <v>Food production</v>
      </c>
      <c r="G173" s="25">
        <f t="shared" si="92"/>
        <v>0</v>
      </c>
      <c r="H173" s="65">
        <f>RAWData!AE13</f>
        <v>-1</v>
      </c>
    </row>
    <row r="174" spans="1:9" x14ac:dyDescent="0.3">
      <c r="A174" s="25" t="str">
        <f t="shared" si="66"/>
        <v>DE-Arable&amp;Mixed</v>
      </c>
      <c r="B174" s="25" t="s">
        <v>118</v>
      </c>
      <c r="C174" s="25" t="s">
        <v>142</v>
      </c>
      <c r="D174" s="25" t="str">
        <f t="shared" ref="D174:G174" si="93">D93</f>
        <v>Indicator</v>
      </c>
      <c r="E174" s="25" t="str">
        <f t="shared" si="93"/>
        <v>Profitability (Euro/ha)</v>
      </c>
      <c r="F174" s="25" t="str">
        <f t="shared" si="93"/>
        <v>Economic viability</v>
      </c>
      <c r="G174" s="25">
        <f t="shared" si="93"/>
        <v>0</v>
      </c>
      <c r="H174" s="65">
        <f>RAWData!AE14</f>
        <v>0</v>
      </c>
    </row>
    <row r="175" spans="1:9" x14ac:dyDescent="0.3">
      <c r="A175" s="25" t="str">
        <f t="shared" si="66"/>
        <v>DE-Arable&amp;Mixed</v>
      </c>
      <c r="B175" s="25" t="s">
        <v>118</v>
      </c>
      <c r="C175" s="25" t="s">
        <v>142</v>
      </c>
      <c r="D175" s="25" t="str">
        <f t="shared" ref="D175:G175" si="94">D94</f>
        <v>Indicator</v>
      </c>
      <c r="E175" s="25" t="str">
        <f t="shared" si="94"/>
        <v>Availability of successors</v>
      </c>
      <c r="F175" s="25" t="str">
        <f t="shared" si="94"/>
        <v>Attractiveness of the area</v>
      </c>
      <c r="G175" s="25">
        <f t="shared" si="94"/>
        <v>0</v>
      </c>
      <c r="H175" s="65">
        <f>RAWData!AE15</f>
        <v>0</v>
      </c>
    </row>
    <row r="176" spans="1:9" x14ac:dyDescent="0.3">
      <c r="A176" s="25" t="str">
        <f t="shared" si="66"/>
        <v>DE-Arable&amp;Mixed</v>
      </c>
      <c r="B176" s="25" t="s">
        <v>118</v>
      </c>
      <c r="C176" s="25" t="s">
        <v>142</v>
      </c>
      <c r="D176" s="25" t="str">
        <f t="shared" ref="D176:G176" si="95">D95</f>
        <v>Indicator</v>
      </c>
      <c r="E176" s="25" t="str">
        <f t="shared" si="95"/>
        <v>Availability of workers</v>
      </c>
      <c r="F176" s="25" t="str">
        <f t="shared" si="95"/>
        <v>Economic viability</v>
      </c>
      <c r="G176" s="25">
        <f t="shared" si="95"/>
        <v>0</v>
      </c>
      <c r="H176" s="65">
        <f>RAWData!AE16</f>
        <v>0</v>
      </c>
    </row>
    <row r="177" spans="1:8" x14ac:dyDescent="0.3">
      <c r="A177" s="25" t="str">
        <f t="shared" si="66"/>
        <v>DE-Arable&amp;Mixed</v>
      </c>
      <c r="B177" s="25" t="s">
        <v>118</v>
      </c>
      <c r="C177" s="25" t="s">
        <v>142</v>
      </c>
      <c r="D177" s="25" t="str">
        <f t="shared" ref="D177:G177" si="96">D96</f>
        <v>Indicator</v>
      </c>
      <c r="E177" s="25" t="str">
        <f t="shared" si="96"/>
        <v>Soil quality</v>
      </c>
      <c r="F177" s="25" t="str">
        <f t="shared" si="96"/>
        <v>Natural Resources</v>
      </c>
      <c r="G177" s="25">
        <f t="shared" si="96"/>
        <v>0</v>
      </c>
      <c r="H177" s="65">
        <f>RAWData!AE17</f>
        <v>0.5</v>
      </c>
    </row>
    <row r="178" spans="1:8" x14ac:dyDescent="0.3">
      <c r="A178" s="25" t="str">
        <f t="shared" si="66"/>
        <v>DE-Arable&amp;Mixed</v>
      </c>
      <c r="B178" s="25" t="s">
        <v>118</v>
      </c>
      <c r="C178" s="25" t="s">
        <v>142</v>
      </c>
      <c r="D178" s="25" t="str">
        <f t="shared" ref="D178:G178" si="97">D97</f>
        <v>Indicator</v>
      </c>
      <c r="E178" s="25" t="str">
        <f t="shared" si="97"/>
        <v>Production of biogas</v>
      </c>
      <c r="F178" s="25" t="str">
        <f t="shared" si="97"/>
        <v>Bio-based resources</v>
      </c>
      <c r="G178" s="25">
        <f t="shared" si="97"/>
        <v>0</v>
      </c>
      <c r="H178" s="65">
        <f>RAWData!AE18</f>
        <v>-2</v>
      </c>
    </row>
    <row r="179" spans="1:8" x14ac:dyDescent="0.3">
      <c r="A179" s="25" t="str">
        <f t="shared" si="66"/>
        <v>DE-Arable&amp;Mixed</v>
      </c>
      <c r="B179" s="25" t="s">
        <v>118</v>
      </c>
      <c r="C179" s="25" t="s">
        <v>142</v>
      </c>
      <c r="D179" s="25" t="str">
        <f t="shared" ref="D179:G179" si="98">D98</f>
        <v>Indicator</v>
      </c>
      <c r="E179" s="25" t="str">
        <f t="shared" si="98"/>
        <v>Water availability</v>
      </c>
      <c r="F179" s="25" t="str">
        <f t="shared" si="98"/>
        <v>Natural Resources</v>
      </c>
      <c r="G179" s="25">
        <f t="shared" si="98"/>
        <v>0</v>
      </c>
      <c r="H179" s="65">
        <f>RAWData!AE19</f>
        <v>0</v>
      </c>
    </row>
    <row r="180" spans="1:8" x14ac:dyDescent="0.3">
      <c r="A180" s="25" t="str">
        <f t="shared" si="66"/>
        <v>DE-Arable&amp;Mixed</v>
      </c>
      <c r="B180" s="25" t="s">
        <v>118</v>
      </c>
      <c r="C180" s="25" t="s">
        <v>142</v>
      </c>
      <c r="D180" s="25" t="str">
        <f t="shared" ref="D180:G180" si="99">D99</f>
        <v>Resilience attributes</v>
      </c>
      <c r="E180" s="25" t="str">
        <f t="shared" si="99"/>
        <v>Response diversity</v>
      </c>
      <c r="F180" s="25" t="str">
        <f t="shared" si="99"/>
        <v>Response diversity</v>
      </c>
      <c r="G180" s="25" t="str">
        <f t="shared" si="99"/>
        <v>Response diversity</v>
      </c>
      <c r="H180" s="65">
        <f>RAWData!AE20</f>
        <v>0</v>
      </c>
    </row>
    <row r="181" spans="1:8" x14ac:dyDescent="0.3">
      <c r="A181" s="25" t="str">
        <f t="shared" si="66"/>
        <v>DE-Arable&amp;Mixed</v>
      </c>
      <c r="B181" s="25" t="s">
        <v>118</v>
      </c>
      <c r="C181" s="25" t="s">
        <v>142</v>
      </c>
      <c r="D181" s="25" t="str">
        <f t="shared" ref="D181:G181" si="100">D100</f>
        <v>Resilience attributes</v>
      </c>
      <c r="E181" s="25" t="str">
        <f t="shared" si="100"/>
        <v>Infrastructure for innovation</v>
      </c>
      <c r="F181" s="25" t="str">
        <f t="shared" si="100"/>
        <v>Infrastructure for innovation</v>
      </c>
      <c r="G181" s="25" t="str">
        <f t="shared" si="100"/>
        <v>Infrastructure for innovation</v>
      </c>
      <c r="H181" s="65">
        <f>RAWData!AE21</f>
        <v>0</v>
      </c>
    </row>
    <row r="182" spans="1:8" x14ac:dyDescent="0.3">
      <c r="A182" s="25" t="str">
        <f t="shared" si="66"/>
        <v>DE-Arable&amp;Mixed</v>
      </c>
      <c r="B182" s="25" t="s">
        <v>118</v>
      </c>
      <c r="C182" s="25" t="s">
        <v>142</v>
      </c>
      <c r="D182" s="25" t="str">
        <f t="shared" ref="D182:G182" si="101">D101</f>
        <v>Resilience attributes</v>
      </c>
      <c r="E182" s="25" t="str">
        <f t="shared" si="101"/>
        <v>Support rural life</v>
      </c>
      <c r="F182" s="25" t="str">
        <f t="shared" si="101"/>
        <v>Support rural life</v>
      </c>
      <c r="G182" s="25" t="str">
        <f t="shared" si="101"/>
        <v>Support rural life</v>
      </c>
      <c r="H182" s="65">
        <f>RAWData!AE22</f>
        <v>0</v>
      </c>
    </row>
    <row r="183" spans="1:8" x14ac:dyDescent="0.3">
      <c r="A183" s="25" t="str">
        <f t="shared" si="66"/>
        <v>ES-Livestock</v>
      </c>
      <c r="B183" s="25" t="s">
        <v>101</v>
      </c>
      <c r="C183" s="25" t="s">
        <v>120</v>
      </c>
      <c r="D183" s="25" t="str">
        <f t="shared" ref="D183:G183" si="102">D102</f>
        <v>Indicator</v>
      </c>
      <c r="E183" s="25" t="str">
        <f t="shared" si="102"/>
        <v>Gross margin</v>
      </c>
      <c r="F183" s="25" t="str">
        <f t="shared" si="102"/>
        <v>Economic viability</v>
      </c>
      <c r="G183" s="25">
        <f t="shared" si="102"/>
        <v>0</v>
      </c>
      <c r="H183" s="65">
        <f>RAWData!AE23</f>
        <v>1</v>
      </c>
    </row>
    <row r="184" spans="1:8" x14ac:dyDescent="0.3">
      <c r="A184" s="25" t="str">
        <f t="shared" si="66"/>
        <v>ES-Livestock</v>
      </c>
      <c r="B184" s="25" t="s">
        <v>101</v>
      </c>
      <c r="C184" s="25" t="s">
        <v>120</v>
      </c>
      <c r="D184" s="25" t="str">
        <f t="shared" ref="D184:G184" si="103">D103</f>
        <v>Indicator</v>
      </c>
      <c r="E184" s="25" t="str">
        <f t="shared" si="103"/>
        <v>Sheep census</v>
      </c>
      <c r="F184" s="25" t="str">
        <f t="shared" si="103"/>
        <v>Food production</v>
      </c>
      <c r="G184" s="25">
        <f t="shared" si="103"/>
        <v>0</v>
      </c>
      <c r="H184" s="65">
        <f>RAWData!AE24</f>
        <v>1</v>
      </c>
    </row>
    <row r="185" spans="1:8" x14ac:dyDescent="0.3">
      <c r="A185" s="25" t="str">
        <f t="shared" si="66"/>
        <v>ES-Livestock</v>
      </c>
      <c r="B185" s="25" t="s">
        <v>101</v>
      </c>
      <c r="C185" s="25" t="s">
        <v>120</v>
      </c>
      <c r="D185" s="25" t="str">
        <f t="shared" ref="D185:G185" si="104">D104</f>
        <v>Indicator</v>
      </c>
      <c r="E185" s="25" t="str">
        <f t="shared" si="104"/>
        <v>Number of farms</v>
      </c>
      <c r="F185" s="25" t="str">
        <f t="shared" si="104"/>
        <v>Attractiveness of the area</v>
      </c>
      <c r="G185" s="25">
        <f t="shared" si="104"/>
        <v>0</v>
      </c>
      <c r="H185" s="65">
        <f>RAWData!AE25</f>
        <v>1</v>
      </c>
    </row>
    <row r="186" spans="1:8" x14ac:dyDescent="0.3">
      <c r="A186" s="25" t="str">
        <f t="shared" si="66"/>
        <v>ES-Livestock</v>
      </c>
      <c r="B186" s="25" t="s">
        <v>101</v>
      </c>
      <c r="C186" s="25" t="s">
        <v>120</v>
      </c>
      <c r="D186" s="25" t="str">
        <f t="shared" ref="D186:G186" si="105">D105</f>
        <v>Resilience attributes</v>
      </c>
      <c r="E186" s="25" t="str">
        <f t="shared" si="105"/>
        <v>Production coupled with local and natural capital</v>
      </c>
      <c r="F186" s="25" t="str">
        <f t="shared" si="105"/>
        <v>Production coupled with local and natural capital</v>
      </c>
      <c r="G186" s="25" t="str">
        <f t="shared" si="105"/>
        <v>Production coupled with local and natural capital</v>
      </c>
      <c r="H186" s="65">
        <f>RAWData!AE26</f>
        <v>-1</v>
      </c>
    </row>
    <row r="187" spans="1:8" x14ac:dyDescent="0.3">
      <c r="A187" s="25" t="str">
        <f t="shared" si="66"/>
        <v>ES-Livestock</v>
      </c>
      <c r="B187" s="25" t="s">
        <v>101</v>
      </c>
      <c r="C187" s="25" t="s">
        <v>120</v>
      </c>
      <c r="D187" s="25" t="str">
        <f t="shared" ref="D187:G187" si="106">D106</f>
        <v>Resilience attributes</v>
      </c>
      <c r="E187" s="25" t="str">
        <f t="shared" si="106"/>
        <v>Diverse policies</v>
      </c>
      <c r="F187" s="25" t="str">
        <f t="shared" si="106"/>
        <v>Diverse policies</v>
      </c>
      <c r="G187" s="25" t="str">
        <f t="shared" si="106"/>
        <v>Diverse policies</v>
      </c>
      <c r="H187" s="65">
        <f>RAWData!AE27</f>
        <v>-1</v>
      </c>
    </row>
    <row r="188" spans="1:8" x14ac:dyDescent="0.3">
      <c r="A188" s="25" t="str">
        <f t="shared" si="66"/>
        <v>ES-Livestock</v>
      </c>
      <c r="B188" s="25" t="s">
        <v>101</v>
      </c>
      <c r="C188" s="25" t="s">
        <v>120</v>
      </c>
      <c r="D188" s="25" t="str">
        <f t="shared" ref="D188:G188" si="107">D107</f>
        <v>Resilience attributes</v>
      </c>
      <c r="E188" s="25" t="str">
        <f t="shared" si="107"/>
        <v>Socially self-organised</v>
      </c>
      <c r="F188" s="25" t="str">
        <f t="shared" si="107"/>
        <v>Socially self-organised</v>
      </c>
      <c r="G188" s="25" t="str">
        <f t="shared" si="107"/>
        <v>Socially self-organised</v>
      </c>
      <c r="H188" s="65">
        <f>RAWData!AE28</f>
        <v>0</v>
      </c>
    </row>
    <row r="189" spans="1:8" x14ac:dyDescent="0.3">
      <c r="A189" s="25" t="str">
        <f t="shared" si="66"/>
        <v>ES-Livestock</v>
      </c>
      <c r="B189" s="25" t="s">
        <v>101</v>
      </c>
      <c r="C189" s="25" t="s">
        <v>120</v>
      </c>
      <c r="D189" s="25" t="str">
        <f t="shared" ref="D189:G189" si="108">D108</f>
        <v>Resilience attributes</v>
      </c>
      <c r="E189" s="25" t="str">
        <f t="shared" si="108"/>
        <v>Support rural life</v>
      </c>
      <c r="F189" s="25" t="str">
        <f t="shared" si="108"/>
        <v>Support rural life</v>
      </c>
      <c r="G189" s="25" t="str">
        <f t="shared" si="108"/>
        <v>Support rural life</v>
      </c>
      <c r="H189" s="65">
        <f>RAWData!AE29</f>
        <v>0.5</v>
      </c>
    </row>
    <row r="190" spans="1:8" x14ac:dyDescent="0.3">
      <c r="A190" s="25" t="str">
        <f t="shared" si="66"/>
        <v>ES-Livestock</v>
      </c>
      <c r="B190" s="25" t="s">
        <v>101</v>
      </c>
      <c r="C190" s="25" t="s">
        <v>120</v>
      </c>
      <c r="D190" s="25" t="str">
        <f t="shared" ref="D190:G190" si="109">D109</f>
        <v>Resilience attributes</v>
      </c>
      <c r="E190" s="25" t="str">
        <f t="shared" si="109"/>
        <v>Infrastructure for innovation</v>
      </c>
      <c r="F190" s="25" t="str">
        <f t="shared" si="109"/>
        <v>Infrastructure for innovation</v>
      </c>
      <c r="G190" s="25" t="str">
        <f t="shared" si="109"/>
        <v>Infrastructure for innovation</v>
      </c>
      <c r="H190" s="65">
        <f>RAWData!AE30</f>
        <v>1</v>
      </c>
    </row>
    <row r="191" spans="1:8" x14ac:dyDescent="0.3">
      <c r="A191" s="25" t="str">
        <f t="shared" si="66"/>
        <v>ES-Livestock</v>
      </c>
      <c r="B191" s="25" t="s">
        <v>101</v>
      </c>
      <c r="C191" s="25" t="s">
        <v>120</v>
      </c>
      <c r="D191" s="25" t="str">
        <f t="shared" ref="D191:G191" si="110">D110</f>
        <v>Resilience attributes</v>
      </c>
      <c r="E191" s="25" t="str">
        <f t="shared" si="110"/>
        <v>Reasonable profitable</v>
      </c>
      <c r="F191" s="25" t="str">
        <f t="shared" si="110"/>
        <v>Reasonable profitable</v>
      </c>
      <c r="G191" s="25" t="str">
        <f t="shared" si="110"/>
        <v>Reasonable profitable</v>
      </c>
      <c r="H191" s="65">
        <f>RAWData!AE31</f>
        <v>1</v>
      </c>
    </row>
    <row r="192" spans="1:8" x14ac:dyDescent="0.3">
      <c r="A192" s="25" t="str">
        <f t="shared" si="66"/>
        <v>IT-Hazelnut</v>
      </c>
      <c r="B192" s="25" t="s">
        <v>78</v>
      </c>
      <c r="C192" s="25" t="s">
        <v>202</v>
      </c>
      <c r="D192" s="25" t="str">
        <f t="shared" ref="D192:G192" si="111">D111</f>
        <v>Indicator</v>
      </c>
      <c r="E192" s="25" t="str">
        <f t="shared" si="111"/>
        <v>Gross Saleable Production</v>
      </c>
      <c r="F192" s="25" t="str">
        <f t="shared" si="111"/>
        <v>Food production</v>
      </c>
      <c r="G192" s="25">
        <f t="shared" si="111"/>
        <v>0</v>
      </c>
      <c r="H192" s="65">
        <f>RAWData!AE32</f>
        <v>1</v>
      </c>
    </row>
    <row r="193" spans="1:9" x14ac:dyDescent="0.3">
      <c r="A193" s="25" t="str">
        <f t="shared" si="66"/>
        <v>IT-Hazelnut</v>
      </c>
      <c r="B193" s="25" t="s">
        <v>78</v>
      </c>
      <c r="C193" s="25" t="s">
        <v>202</v>
      </c>
      <c r="D193" s="25" t="str">
        <f t="shared" ref="D193:G193" si="112">D112</f>
        <v>Indicator</v>
      </c>
      <c r="E193" s="25" t="str">
        <f t="shared" si="112"/>
        <v>Gross Margin</v>
      </c>
      <c r="F193" s="25" t="str">
        <f t="shared" si="112"/>
        <v>Economic viability</v>
      </c>
      <c r="G193" s="25">
        <f t="shared" si="112"/>
        <v>0</v>
      </c>
      <c r="H193" s="65">
        <f>RAWData!AE33</f>
        <v>1</v>
      </c>
    </row>
    <row r="194" spans="1:9" x14ac:dyDescent="0.3">
      <c r="A194" s="25" t="str">
        <f t="shared" si="66"/>
        <v>IT-Hazelnut</v>
      </c>
      <c r="B194" s="25" t="s">
        <v>78</v>
      </c>
      <c r="C194" s="25" t="s">
        <v>202</v>
      </c>
      <c r="D194" s="25" t="str">
        <f t="shared" ref="D194:G194" si="113">D113</f>
        <v>Indicator</v>
      </c>
      <c r="E194" s="25" t="str">
        <f t="shared" si="113"/>
        <v>Organic farming (Ha)</v>
      </c>
      <c r="F194" s="25" t="str">
        <f t="shared" si="113"/>
        <v>Biodiversity &amp; habitat</v>
      </c>
      <c r="G194" s="25">
        <f t="shared" si="113"/>
        <v>0</v>
      </c>
      <c r="H194" s="65">
        <f>RAWData!AE34</f>
        <v>-1</v>
      </c>
    </row>
    <row r="195" spans="1:9" x14ac:dyDescent="0.3">
      <c r="A195" s="25" t="str">
        <f t="shared" si="66"/>
        <v>IT-Hazelnut</v>
      </c>
      <c r="B195" s="25" t="s">
        <v>78</v>
      </c>
      <c r="C195" s="25" t="s">
        <v>202</v>
      </c>
      <c r="D195" s="25" t="str">
        <f t="shared" ref="D195:G195" si="114">D114</f>
        <v>Indicator</v>
      </c>
      <c r="E195" s="25" t="str">
        <f t="shared" si="114"/>
        <v>Retention of young people</v>
      </c>
      <c r="F195" s="25" t="str">
        <f t="shared" si="114"/>
        <v>Attractiveness of the area</v>
      </c>
      <c r="G195" s="25">
        <f t="shared" si="114"/>
        <v>0</v>
      </c>
      <c r="H195" s="65">
        <f>RAWData!AE35</f>
        <v>1</v>
      </c>
    </row>
    <row r="196" spans="1:9" x14ac:dyDescent="0.3">
      <c r="A196" s="25" t="str">
        <f t="shared" si="66"/>
        <v>IT-Hazelnut</v>
      </c>
      <c r="B196" s="25" t="s">
        <v>78</v>
      </c>
      <c r="C196" s="25" t="s">
        <v>202</v>
      </c>
      <c r="D196" s="25" t="str">
        <f t="shared" ref="D196:G196" si="115">D115</f>
        <v>Resilience attributes</v>
      </c>
      <c r="E196" s="25" t="str">
        <f t="shared" si="115"/>
        <v>Socially self-organised</v>
      </c>
      <c r="F196" s="25" t="str">
        <f t="shared" si="115"/>
        <v>Socially self-organised</v>
      </c>
      <c r="G196" s="25" t="str">
        <f t="shared" si="115"/>
        <v>Socially self-organised</v>
      </c>
      <c r="H196" s="65">
        <f>RAWData!AE36</f>
        <v>1</v>
      </c>
    </row>
    <row r="197" spans="1:9" x14ac:dyDescent="0.3">
      <c r="A197" s="25" t="str">
        <f t="shared" si="66"/>
        <v>IT-Hazelnut</v>
      </c>
      <c r="B197" s="25" t="s">
        <v>78</v>
      </c>
      <c r="C197" s="25" t="s">
        <v>202</v>
      </c>
      <c r="D197" s="25" t="str">
        <f t="shared" ref="D197:G197" si="116">D116</f>
        <v>Resilience attributes</v>
      </c>
      <c r="E197" s="25" t="str">
        <f t="shared" si="116"/>
        <v>Production coupled with local and natural capital</v>
      </c>
      <c r="F197" s="25" t="str">
        <f t="shared" si="116"/>
        <v>Production coupled with local and natural capital</v>
      </c>
      <c r="G197" s="25" t="str">
        <f t="shared" si="116"/>
        <v>Production coupled with local and natural capital</v>
      </c>
      <c r="H197" s="65">
        <f>RAWData!AE37</f>
        <v>2</v>
      </c>
    </row>
    <row r="198" spans="1:9" x14ac:dyDescent="0.3">
      <c r="A198" s="25" t="str">
        <f t="shared" si="66"/>
        <v>IT-Hazelnut</v>
      </c>
      <c r="B198" s="25" t="s">
        <v>78</v>
      </c>
      <c r="C198" s="25" t="s">
        <v>202</v>
      </c>
      <c r="D198" s="25" t="str">
        <f t="shared" ref="D198:G198" si="117">D117</f>
        <v>Resilience attributes</v>
      </c>
      <c r="E198" s="25" t="str">
        <f t="shared" si="117"/>
        <v>Support rural life</v>
      </c>
      <c r="F198" s="25" t="str">
        <f t="shared" si="117"/>
        <v>Support rural life</v>
      </c>
      <c r="G198" s="25" t="str">
        <f t="shared" si="117"/>
        <v>Support rural life</v>
      </c>
      <c r="H198" s="65">
        <f>RAWData!AE38</f>
        <v>1</v>
      </c>
    </row>
    <row r="199" spans="1:9" x14ac:dyDescent="0.3">
      <c r="A199" s="25" t="str">
        <f t="shared" si="66"/>
        <v>IT-Hazelnut</v>
      </c>
      <c r="B199" s="25" t="s">
        <v>78</v>
      </c>
      <c r="C199" s="25" t="s">
        <v>202</v>
      </c>
      <c r="D199" s="25" t="str">
        <f t="shared" ref="D199:G199" si="118">D118</f>
        <v>Resilience attributes</v>
      </c>
      <c r="E199" s="25" t="str">
        <f t="shared" si="118"/>
        <v>Infrastructure for innovation</v>
      </c>
      <c r="F199" s="25" t="str">
        <f t="shared" si="118"/>
        <v>Infrastructure for innovation</v>
      </c>
      <c r="G199" s="25" t="str">
        <f t="shared" si="118"/>
        <v>Infrastructure for innovation</v>
      </c>
      <c r="H199" s="65">
        <f>RAWData!AE39</f>
        <v>1</v>
      </c>
    </row>
    <row r="200" spans="1:9" x14ac:dyDescent="0.3">
      <c r="A200" s="25" t="str">
        <f t="shared" si="66"/>
        <v>IT-Hazelnut</v>
      </c>
      <c r="B200" s="25" t="s">
        <v>78</v>
      </c>
      <c r="C200" s="25" t="s">
        <v>202</v>
      </c>
      <c r="D200" s="25" t="str">
        <f t="shared" ref="D200:G200" si="119">D119</f>
        <v>Resilience attributes</v>
      </c>
      <c r="E200" s="25" t="str">
        <f t="shared" si="119"/>
        <v>Diverse policies</v>
      </c>
      <c r="F200" s="25" t="str">
        <f t="shared" si="119"/>
        <v>Diverse policies</v>
      </c>
      <c r="G200" s="25" t="str">
        <f t="shared" si="119"/>
        <v>Diverse policies</v>
      </c>
      <c r="H200" s="65">
        <f>RAWData!AE40</f>
        <v>0</v>
      </c>
    </row>
    <row r="201" spans="1:9" x14ac:dyDescent="0.3">
      <c r="A201" s="25" t="str">
        <f t="shared" si="66"/>
        <v>NL-Arable</v>
      </c>
      <c r="B201" s="25" t="s">
        <v>138</v>
      </c>
      <c r="C201" s="25" t="s">
        <v>22</v>
      </c>
      <c r="D201" s="25" t="str">
        <f t="shared" ref="D201:G201" si="120">D120</f>
        <v>Indicator</v>
      </c>
      <c r="E201" s="25" t="str">
        <f t="shared" si="120"/>
        <v>Starch potato production</v>
      </c>
      <c r="F201" s="25" t="str">
        <f t="shared" si="120"/>
        <v>Food production</v>
      </c>
      <c r="G201" s="25">
        <f t="shared" si="120"/>
        <v>0</v>
      </c>
      <c r="H201" s="65">
        <f>RAWData!AE41</f>
        <v>0</v>
      </c>
      <c r="I201" s="61"/>
    </row>
    <row r="202" spans="1:9" x14ac:dyDescent="0.3">
      <c r="A202" s="25" t="str">
        <f t="shared" si="66"/>
        <v>NL-Arable</v>
      </c>
      <c r="B202" s="25" t="s">
        <v>138</v>
      </c>
      <c r="C202" s="25" t="s">
        <v>22</v>
      </c>
      <c r="D202" s="25" t="str">
        <f t="shared" ref="D202:G202" si="121">D121</f>
        <v>Indicator</v>
      </c>
      <c r="E202" s="25" t="str">
        <f t="shared" si="121"/>
        <v>Profitability</v>
      </c>
      <c r="F202" s="25" t="str">
        <f t="shared" si="121"/>
        <v>Economic viability</v>
      </c>
      <c r="G202" s="25">
        <f t="shared" si="121"/>
        <v>0</v>
      </c>
      <c r="H202" s="65">
        <f>RAWData!AE42</f>
        <v>1</v>
      </c>
      <c r="I202" s="61"/>
    </row>
    <row r="203" spans="1:9" x14ac:dyDescent="0.3">
      <c r="A203" s="25" t="str">
        <f t="shared" si="66"/>
        <v>NL-Arable</v>
      </c>
      <c r="B203" s="25" t="s">
        <v>138</v>
      </c>
      <c r="C203" s="25" t="s">
        <v>22</v>
      </c>
      <c r="D203" s="25" t="str">
        <f t="shared" ref="D203:G203" si="122">D122</f>
        <v>Indicator</v>
      </c>
      <c r="E203" s="25" t="str">
        <f t="shared" si="122"/>
        <v>Soil quality</v>
      </c>
      <c r="F203" s="25" t="str">
        <f t="shared" si="122"/>
        <v>Natural Resources</v>
      </c>
      <c r="G203" s="25">
        <f t="shared" si="122"/>
        <v>0</v>
      </c>
      <c r="H203" s="65">
        <f>RAWData!AE43</f>
        <v>0</v>
      </c>
    </row>
    <row r="204" spans="1:9" x14ac:dyDescent="0.3">
      <c r="A204" s="25" t="str">
        <f t="shared" si="66"/>
        <v>NL-Arable</v>
      </c>
      <c r="B204" s="25" t="s">
        <v>138</v>
      </c>
      <c r="C204" s="25" t="s">
        <v>22</v>
      </c>
      <c r="D204" s="25" t="str">
        <f t="shared" ref="D204:G204" si="123">D123</f>
        <v>Indicator</v>
      </c>
      <c r="E204" s="25" t="str">
        <f t="shared" si="123"/>
        <v>Water availability</v>
      </c>
      <c r="F204" s="25" t="str">
        <f t="shared" si="123"/>
        <v>Natural Resources</v>
      </c>
      <c r="G204" s="25">
        <f t="shared" si="123"/>
        <v>0</v>
      </c>
      <c r="H204" s="65">
        <f>RAWData!AE44</f>
        <v>-0.5</v>
      </c>
    </row>
    <row r="205" spans="1:9" x14ac:dyDescent="0.3">
      <c r="A205" s="25" t="str">
        <f t="shared" si="66"/>
        <v>NL-Arable</v>
      </c>
      <c r="B205" s="25" t="s">
        <v>138</v>
      </c>
      <c r="C205" s="25" t="s">
        <v>22</v>
      </c>
      <c r="D205" s="25" t="str">
        <f t="shared" ref="D205:G205" si="124">D124</f>
        <v>Resilience attributes</v>
      </c>
      <c r="E205" s="25" t="str">
        <f t="shared" si="124"/>
        <v>Reasonable profitable</v>
      </c>
      <c r="F205" s="25" t="str">
        <f t="shared" si="124"/>
        <v>Reasonable profitable</v>
      </c>
      <c r="G205" s="25" t="str">
        <f t="shared" si="124"/>
        <v>Reasonable profitable</v>
      </c>
      <c r="H205" s="65">
        <f>RAWData!AE45</f>
        <v>1</v>
      </c>
    </row>
    <row r="206" spans="1:9" x14ac:dyDescent="0.3">
      <c r="A206" s="25" t="str">
        <f t="shared" si="66"/>
        <v>NL-Arable</v>
      </c>
      <c r="B206" s="25" t="s">
        <v>138</v>
      </c>
      <c r="C206" s="25" t="s">
        <v>22</v>
      </c>
      <c r="D206" s="25" t="str">
        <f t="shared" ref="D206:G206" si="125">D125</f>
        <v>Resilience attributes</v>
      </c>
      <c r="E206" s="25" t="str">
        <f t="shared" si="125"/>
        <v>Socially self-organised</v>
      </c>
      <c r="F206" s="25" t="str">
        <f t="shared" si="125"/>
        <v>Socially self-organised</v>
      </c>
      <c r="G206" s="25" t="str">
        <f t="shared" si="125"/>
        <v>Socially self-organised</v>
      </c>
      <c r="H206" s="65" t="str">
        <f>RAWData!AE46</f>
        <v/>
      </c>
    </row>
    <row r="207" spans="1:9" x14ac:dyDescent="0.3">
      <c r="A207" s="25" t="str">
        <f t="shared" si="66"/>
        <v>NL-Arable</v>
      </c>
      <c r="B207" s="25" t="s">
        <v>138</v>
      </c>
      <c r="C207" s="25" t="s">
        <v>22</v>
      </c>
      <c r="D207" s="25" t="str">
        <f t="shared" ref="D207:G207" si="126">D126</f>
        <v>Resilience attributes</v>
      </c>
      <c r="E207" s="25" t="str">
        <f t="shared" si="126"/>
        <v>Infrastructure for innovation</v>
      </c>
      <c r="F207" s="25" t="str">
        <f t="shared" si="126"/>
        <v>Infrastructure for innovation</v>
      </c>
      <c r="G207" s="25" t="str">
        <f t="shared" si="126"/>
        <v>Infrastructure for innovation</v>
      </c>
      <c r="H207" s="65">
        <f>RAWData!AE47</f>
        <v>0.5</v>
      </c>
    </row>
    <row r="208" spans="1:9" x14ac:dyDescent="0.3">
      <c r="A208" s="25" t="str">
        <f t="shared" si="66"/>
        <v>NL-Arable</v>
      </c>
      <c r="B208" s="25" t="s">
        <v>138</v>
      </c>
      <c r="C208" s="25" t="s">
        <v>22</v>
      </c>
      <c r="D208" s="25" t="str">
        <f t="shared" ref="D208:G208" si="127">D127</f>
        <v>Resilience attributes</v>
      </c>
      <c r="E208" s="25" t="str">
        <f t="shared" si="127"/>
        <v>Production coupled with local and natural capital</v>
      </c>
      <c r="F208" s="25" t="str">
        <f t="shared" si="127"/>
        <v>Production coupled with local and natural capital</v>
      </c>
      <c r="G208" s="25" t="str">
        <f t="shared" si="127"/>
        <v>Production coupled with local and natural capital</v>
      </c>
      <c r="H208" s="65">
        <f>RAWData!AE48</f>
        <v>1</v>
      </c>
    </row>
    <row r="209" spans="1:9" x14ac:dyDescent="0.3">
      <c r="A209" s="25" t="str">
        <f t="shared" si="66"/>
        <v>NL-Arable</v>
      </c>
      <c r="B209" s="25" t="s">
        <v>138</v>
      </c>
      <c r="C209" s="25" t="s">
        <v>22</v>
      </c>
      <c r="D209" s="25" t="str">
        <f t="shared" ref="D209:G209" si="128">D128</f>
        <v>Resilience attributes</v>
      </c>
      <c r="E209" s="25" t="str">
        <f t="shared" si="128"/>
        <v>Functional diversity</v>
      </c>
      <c r="F209" s="25" t="str">
        <f t="shared" si="128"/>
        <v>Functional diversity</v>
      </c>
      <c r="G209" s="25" t="str">
        <f t="shared" si="128"/>
        <v>Functional diversity</v>
      </c>
      <c r="H209" s="65">
        <f>RAWData!AE49</f>
        <v>1</v>
      </c>
    </row>
    <row r="210" spans="1:9" x14ac:dyDescent="0.3">
      <c r="A210" s="25" t="str">
        <f t="shared" si="66"/>
        <v>NL-Arable</v>
      </c>
      <c r="B210" s="25" t="s">
        <v>138</v>
      </c>
      <c r="C210" s="25" t="s">
        <v>22</v>
      </c>
      <c r="D210" s="25" t="str">
        <f t="shared" ref="D210:G210" si="129">D129</f>
        <v>Resilience attributes</v>
      </c>
      <c r="E210" s="25" t="str">
        <f t="shared" si="129"/>
        <v>Exposed to disturbance</v>
      </c>
      <c r="F210" s="25" t="str">
        <f t="shared" si="129"/>
        <v>Exposed to disturbance</v>
      </c>
      <c r="G210" s="25" t="str">
        <f t="shared" si="129"/>
        <v>Exposed to disturbance</v>
      </c>
      <c r="H210" s="65">
        <f>RAWData!AE50</f>
        <v>-0.5</v>
      </c>
    </row>
    <row r="211" spans="1:9" x14ac:dyDescent="0.3">
      <c r="A211" s="25" t="str">
        <f t="shared" si="66"/>
        <v>PL-Horticulture</v>
      </c>
      <c r="B211" s="25" t="s">
        <v>23</v>
      </c>
      <c r="C211" s="25" t="s">
        <v>136</v>
      </c>
      <c r="D211" s="25" t="str">
        <f t="shared" ref="D211:G211" si="130">D130</f>
        <v>Indicator</v>
      </c>
      <c r="E211" s="25" t="str">
        <f t="shared" si="130"/>
        <v>Utilised agricultural area</v>
      </c>
      <c r="F211" s="25" t="str">
        <f t="shared" si="130"/>
        <v>Food production</v>
      </c>
      <c r="G211" s="25">
        <f t="shared" si="130"/>
        <v>0</v>
      </c>
      <c r="H211" s="65">
        <f>RAWData!AE51</f>
        <v>1</v>
      </c>
      <c r="I211" s="30"/>
    </row>
    <row r="212" spans="1:9" x14ac:dyDescent="0.3">
      <c r="A212" s="25" t="str">
        <f t="shared" ref="A212:A275" si="131">A131</f>
        <v>PL-Horticulture</v>
      </c>
      <c r="B212" s="25" t="s">
        <v>23</v>
      </c>
      <c r="C212" s="25" t="s">
        <v>136</v>
      </c>
      <c r="D212" s="25" t="str">
        <f t="shared" ref="D212:G212" si="132">D131</f>
        <v>Indicator</v>
      </c>
      <c r="E212" s="25" t="str">
        <f t="shared" si="132"/>
        <v>Purchase prices for agricultural products</v>
      </c>
      <c r="F212" s="25" t="str">
        <f t="shared" si="132"/>
        <v>Economic viability</v>
      </c>
      <c r="G212" s="25">
        <f t="shared" si="132"/>
        <v>0</v>
      </c>
      <c r="H212" s="65">
        <f>RAWData!AE52</f>
        <v>0.5</v>
      </c>
      <c r="I212" s="30"/>
    </row>
    <row r="213" spans="1:9" x14ac:dyDescent="0.3">
      <c r="A213" s="25" t="str">
        <f t="shared" si="131"/>
        <v>PL-Horticulture</v>
      </c>
      <c r="B213" s="25" t="s">
        <v>23</v>
      </c>
      <c r="C213" s="25" t="s">
        <v>136</v>
      </c>
      <c r="D213" s="25" t="str">
        <f t="shared" ref="D213:G213" si="133">D132</f>
        <v>Indicator</v>
      </c>
      <c r="E213" s="25" t="str">
        <f t="shared" si="133"/>
        <v>Income dynamics</v>
      </c>
      <c r="F213" s="25" t="str">
        <f t="shared" si="133"/>
        <v>Economic viability</v>
      </c>
      <c r="G213" s="25">
        <f t="shared" si="133"/>
        <v>0</v>
      </c>
      <c r="H213" s="65">
        <f>RAWData!AE53</f>
        <v>0.5</v>
      </c>
      <c r="I213" s="30"/>
    </row>
    <row r="214" spans="1:9" x14ac:dyDescent="0.3">
      <c r="A214" s="25" t="str">
        <f t="shared" si="131"/>
        <v>PL-Horticulture</v>
      </c>
      <c r="B214" s="25" t="s">
        <v>23</v>
      </c>
      <c r="C214" s="25" t="s">
        <v>136</v>
      </c>
      <c r="D214" s="25" t="str">
        <f t="shared" ref="D214:G214" si="134">D133</f>
        <v>Indicator</v>
      </c>
      <c r="E214" s="25" t="str">
        <f t="shared" si="134"/>
        <v>Labour costs</v>
      </c>
      <c r="F214" s="25" t="str">
        <f t="shared" si="134"/>
        <v>Economic viability</v>
      </c>
      <c r="G214" s="25">
        <f t="shared" si="134"/>
        <v>0</v>
      </c>
      <c r="H214" s="65">
        <f>RAWData!AE54</f>
        <v>0.5</v>
      </c>
      <c r="I214" s="30"/>
    </row>
    <row r="215" spans="1:9" x14ac:dyDescent="0.3">
      <c r="A215" s="25" t="str">
        <f t="shared" si="131"/>
        <v>PL-Horticulture</v>
      </c>
      <c r="B215" s="25" t="s">
        <v>23</v>
      </c>
      <c r="C215" s="25" t="s">
        <v>136</v>
      </c>
      <c r="D215" s="25" t="str">
        <f t="shared" ref="D215:G215" si="135">D134</f>
        <v>Resilience attributes</v>
      </c>
      <c r="E215" s="25" t="str">
        <f t="shared" si="135"/>
        <v>Production coupled with local and natural capital</v>
      </c>
      <c r="F215" s="25" t="str">
        <f t="shared" si="135"/>
        <v>Production coupled with local and natural capital</v>
      </c>
      <c r="G215" s="25" t="str">
        <f t="shared" si="135"/>
        <v>Production coupled with local and natural capital</v>
      </c>
      <c r="H215" s="65">
        <f>RAWData!AE55</f>
        <v>1</v>
      </c>
      <c r="I215" s="30"/>
    </row>
    <row r="216" spans="1:9" x14ac:dyDescent="0.3">
      <c r="A216" s="25" t="str">
        <f t="shared" si="131"/>
        <v>PL-Horticulture</v>
      </c>
      <c r="B216" s="25" t="s">
        <v>23</v>
      </c>
      <c r="C216" s="25" t="s">
        <v>136</v>
      </c>
      <c r="D216" s="25" t="str">
        <f t="shared" ref="D216:G216" si="136">D135</f>
        <v>Resilience attributes</v>
      </c>
      <c r="E216" s="25" t="str">
        <f t="shared" si="136"/>
        <v>Functional diversity</v>
      </c>
      <c r="F216" s="25" t="str">
        <f t="shared" si="136"/>
        <v>Functional diversity</v>
      </c>
      <c r="G216" s="25" t="str">
        <f t="shared" si="136"/>
        <v>Functional diversity</v>
      </c>
      <c r="H216" s="65">
        <f>RAWData!AE56</f>
        <v>-0.5</v>
      </c>
      <c r="I216" s="30"/>
    </row>
    <row r="217" spans="1:9" x14ac:dyDescent="0.3">
      <c r="A217" s="25" t="str">
        <f t="shared" si="131"/>
        <v>PL-Horticulture</v>
      </c>
      <c r="B217" s="25" t="s">
        <v>23</v>
      </c>
      <c r="C217" s="25" t="s">
        <v>136</v>
      </c>
      <c r="D217" s="25" t="str">
        <f t="shared" ref="D217:G217" si="137">D136</f>
        <v>Resilience attributes</v>
      </c>
      <c r="E217" s="25" t="str">
        <f t="shared" si="137"/>
        <v>Response diversity</v>
      </c>
      <c r="F217" s="25" t="str">
        <f t="shared" si="137"/>
        <v>Response diversity</v>
      </c>
      <c r="G217" s="25" t="str">
        <f t="shared" si="137"/>
        <v>Response diversity</v>
      </c>
      <c r="H217" s="65">
        <f>RAWData!AE57</f>
        <v>0.5</v>
      </c>
      <c r="I217" s="30"/>
    </row>
    <row r="218" spans="1:9" x14ac:dyDescent="0.3">
      <c r="A218" s="25" t="str">
        <f t="shared" si="131"/>
        <v>PL-Horticulture</v>
      </c>
      <c r="B218" s="25" t="s">
        <v>23</v>
      </c>
      <c r="C218" s="25" t="s">
        <v>136</v>
      </c>
      <c r="D218" s="25" t="str">
        <f t="shared" ref="D218:G218" si="138">D137</f>
        <v>Resilience attributes</v>
      </c>
      <c r="E218" s="25" t="str">
        <f t="shared" si="138"/>
        <v>Reasonable profitable</v>
      </c>
      <c r="F218" s="25" t="str">
        <f t="shared" si="138"/>
        <v>Reasonable profitable</v>
      </c>
      <c r="G218" s="25" t="str">
        <f t="shared" si="138"/>
        <v>Reasonable profitable</v>
      </c>
      <c r="H218" s="65">
        <f>RAWData!AE58</f>
        <v>0</v>
      </c>
      <c r="I218" s="30"/>
    </row>
    <row r="219" spans="1:9" x14ac:dyDescent="0.3">
      <c r="A219" s="25" t="str">
        <f t="shared" si="131"/>
        <v>RO-Mixed</v>
      </c>
      <c r="B219" s="30" t="s">
        <v>167</v>
      </c>
      <c r="C219" s="25" t="s">
        <v>136</v>
      </c>
      <c r="D219" s="25" t="str">
        <f t="shared" ref="D219:G219" si="139">D138</f>
        <v>Indicator</v>
      </c>
      <c r="E219" s="25" t="str">
        <f t="shared" si="139"/>
        <v>Agricultural production</v>
      </c>
      <c r="F219" s="25" t="str">
        <f t="shared" si="139"/>
        <v>Food production</v>
      </c>
      <c r="G219" s="25">
        <f t="shared" si="139"/>
        <v>0</v>
      </c>
      <c r="H219" s="65">
        <f>RAWData!AE59</f>
        <v>2</v>
      </c>
    </row>
    <row r="220" spans="1:9" x14ac:dyDescent="0.3">
      <c r="A220" s="25" t="str">
        <f t="shared" si="131"/>
        <v>RO-Mixed</v>
      </c>
      <c r="B220" s="30" t="s">
        <v>167</v>
      </c>
      <c r="C220" s="25" t="s">
        <v>136</v>
      </c>
      <c r="D220" s="25" t="str">
        <f t="shared" ref="D220:G220" si="140">D139</f>
        <v>Indicator</v>
      </c>
      <c r="E220" s="25" t="str">
        <f t="shared" si="140"/>
        <v>Sales of agricultural products</v>
      </c>
      <c r="F220" s="25" t="str">
        <f t="shared" si="140"/>
        <v>Bio-based resources</v>
      </c>
      <c r="G220" s="25">
        <f t="shared" si="140"/>
        <v>0</v>
      </c>
      <c r="H220" s="65">
        <f>RAWData!AE60</f>
        <v>1</v>
      </c>
    </row>
    <row r="221" spans="1:9" x14ac:dyDescent="0.3">
      <c r="A221" s="25" t="str">
        <f t="shared" si="131"/>
        <v>RO-Mixed</v>
      </c>
      <c r="B221" s="30" t="s">
        <v>167</v>
      </c>
      <c r="C221" s="25" t="s">
        <v>136</v>
      </c>
      <c r="D221" s="25" t="str">
        <f t="shared" ref="D221:G221" si="141">D140</f>
        <v>Indicator</v>
      </c>
      <c r="E221" s="25" t="str">
        <f t="shared" si="141"/>
        <v>Subsidies</v>
      </c>
      <c r="F221" s="25" t="str">
        <f t="shared" si="141"/>
        <v>Economic viability</v>
      </c>
      <c r="G221" s="25">
        <f t="shared" si="141"/>
        <v>0</v>
      </c>
      <c r="H221" s="65">
        <f>RAWData!AE61</f>
        <v>0</v>
      </c>
    </row>
    <row r="222" spans="1:9" x14ac:dyDescent="0.3">
      <c r="A222" s="25" t="str">
        <f t="shared" si="131"/>
        <v>RO-Mixed</v>
      </c>
      <c r="B222" s="30" t="s">
        <v>167</v>
      </c>
      <c r="C222" s="25" t="s">
        <v>136</v>
      </c>
      <c r="D222" s="25" t="str">
        <f t="shared" ref="D222:G222" si="142">D141</f>
        <v>Indicator</v>
      </c>
      <c r="E222" s="25" t="str">
        <f t="shared" si="142"/>
        <v>Awareness of biodiversity importance</v>
      </c>
      <c r="F222" s="25" t="str">
        <f t="shared" si="142"/>
        <v>Biodiversity &amp; habitat</v>
      </c>
      <c r="G222" s="25">
        <f t="shared" si="142"/>
        <v>0</v>
      </c>
      <c r="H222" s="65">
        <f>RAWData!AE62</f>
        <v>2</v>
      </c>
    </row>
    <row r="223" spans="1:9" x14ac:dyDescent="0.3">
      <c r="A223" s="25" t="str">
        <f t="shared" si="131"/>
        <v>RO-Mixed</v>
      </c>
      <c r="B223" s="30" t="s">
        <v>167</v>
      </c>
      <c r="C223" s="25" t="s">
        <v>136</v>
      </c>
      <c r="D223" s="25" t="str">
        <f t="shared" ref="D223:G223" si="143">D142</f>
        <v>Resilience attributes</v>
      </c>
      <c r="E223" s="25" t="str">
        <f t="shared" si="143"/>
        <v>Spatial and temporal heterogeneity (farm types)</v>
      </c>
      <c r="F223" s="25" t="str">
        <f t="shared" si="143"/>
        <v>Spatial and temporal heterogeneity (farm types)</v>
      </c>
      <c r="G223" s="25" t="str">
        <f t="shared" si="143"/>
        <v>Spatial and temporal heterogeneity (farm types)</v>
      </c>
      <c r="H223" s="65">
        <f>RAWData!AE63</f>
        <v>1</v>
      </c>
    </row>
    <row r="224" spans="1:9" x14ac:dyDescent="0.3">
      <c r="A224" s="25" t="str">
        <f t="shared" si="131"/>
        <v>RO-Mixed</v>
      </c>
      <c r="B224" s="30" t="s">
        <v>167</v>
      </c>
      <c r="C224" s="25" t="s">
        <v>136</v>
      </c>
      <c r="D224" s="25" t="str">
        <f t="shared" ref="D224:G224" si="144">D143</f>
        <v>Resilience attributes</v>
      </c>
      <c r="E224" s="25" t="str">
        <f t="shared" si="144"/>
        <v>Support rural life</v>
      </c>
      <c r="F224" s="25" t="str">
        <f t="shared" si="144"/>
        <v>Support rural life</v>
      </c>
      <c r="G224" s="25" t="str">
        <f t="shared" si="144"/>
        <v>Support rural life</v>
      </c>
      <c r="H224" s="65">
        <f>RAWData!AE64</f>
        <v>1</v>
      </c>
    </row>
    <row r="225" spans="1:9" x14ac:dyDescent="0.3">
      <c r="A225" s="25" t="str">
        <f t="shared" si="131"/>
        <v>RO-Mixed</v>
      </c>
      <c r="B225" s="30" t="s">
        <v>167</v>
      </c>
      <c r="C225" s="25" t="s">
        <v>136</v>
      </c>
      <c r="D225" s="25" t="str">
        <f t="shared" ref="D225:G225" si="145">D144</f>
        <v>Resilience attributes</v>
      </c>
      <c r="E225" s="25" t="str">
        <f t="shared" si="145"/>
        <v>Appropriately connected with actors outside the farming system</v>
      </c>
      <c r="F225" s="25" t="str">
        <f t="shared" si="145"/>
        <v>Appropriately connected with actors outside the farming system</v>
      </c>
      <c r="G225" s="25" t="str">
        <f t="shared" si="145"/>
        <v>Appropriately connected with actors outside the farming system</v>
      </c>
      <c r="H225" s="65">
        <f>RAWData!AE65</f>
        <v>1</v>
      </c>
    </row>
    <row r="226" spans="1:9" x14ac:dyDescent="0.3">
      <c r="A226" s="25" t="str">
        <f t="shared" si="131"/>
        <v>RO-Mixed</v>
      </c>
      <c r="B226" s="30" t="s">
        <v>167</v>
      </c>
      <c r="C226" s="25" t="s">
        <v>136</v>
      </c>
      <c r="D226" s="25" t="str">
        <f t="shared" ref="D226:G226" si="146">D145</f>
        <v>Resilience attributes</v>
      </c>
      <c r="E226" s="25" t="str">
        <f t="shared" si="146"/>
        <v>Coupled with local and natural capital (legislation)</v>
      </c>
      <c r="F226" s="25" t="str">
        <f t="shared" si="146"/>
        <v>Coupled with local and natural capital (legislation)</v>
      </c>
      <c r="G226" s="25" t="str">
        <f t="shared" si="146"/>
        <v>Coupled with local and natural capital (legislation)</v>
      </c>
      <c r="H226" s="65">
        <f>RAWData!AE66</f>
        <v>1</v>
      </c>
    </row>
    <row r="227" spans="1:9" x14ac:dyDescent="0.3">
      <c r="A227" s="25" t="str">
        <f t="shared" si="131"/>
        <v>SE-Poultry</v>
      </c>
      <c r="B227" s="25" t="s">
        <v>129</v>
      </c>
      <c r="C227" s="25" t="s">
        <v>120</v>
      </c>
      <c r="D227" s="25" t="str">
        <f t="shared" ref="D227:G227" si="147">D146</f>
        <v>Extra indicator</v>
      </c>
      <c r="E227" s="25" t="str">
        <f t="shared" si="147"/>
        <v>Farm size</v>
      </c>
      <c r="F227" s="25">
        <f t="shared" si="147"/>
        <v>0</v>
      </c>
      <c r="G227" s="25">
        <f t="shared" si="147"/>
        <v>0</v>
      </c>
      <c r="H227" s="65">
        <f>RAWData!AE67</f>
        <v>0</v>
      </c>
    </row>
    <row r="228" spans="1:9" x14ac:dyDescent="0.3">
      <c r="A228" s="25" t="str">
        <f t="shared" si="131"/>
        <v>SE-Poultry</v>
      </c>
      <c r="B228" s="25" t="s">
        <v>129</v>
      </c>
      <c r="C228" s="25" t="s">
        <v>120</v>
      </c>
      <c r="D228" s="25" t="str">
        <f t="shared" ref="D228:G228" si="148">D147</f>
        <v>Indicator</v>
      </c>
      <c r="E228" s="25" t="str">
        <f t="shared" si="148"/>
        <v>Viable income</v>
      </c>
      <c r="F228" s="25" t="str">
        <f t="shared" si="148"/>
        <v>Economic viability</v>
      </c>
      <c r="G228" s="25">
        <f t="shared" si="148"/>
        <v>0</v>
      </c>
      <c r="H228" s="65">
        <f>RAWData!AE68</f>
        <v>-0.5</v>
      </c>
    </row>
    <row r="229" spans="1:9" x14ac:dyDescent="0.3">
      <c r="A229" s="25" t="str">
        <f t="shared" si="131"/>
        <v>SE-Poultry</v>
      </c>
      <c r="B229" s="25" t="s">
        <v>129</v>
      </c>
      <c r="C229" s="25" t="s">
        <v>120</v>
      </c>
      <c r="D229" s="25" t="str">
        <f t="shared" ref="D229:G229" si="149">D148</f>
        <v>Indicator</v>
      </c>
      <c r="E229" s="25" t="str">
        <f t="shared" si="149"/>
        <v>Healthy and affordable products</v>
      </c>
      <c r="F229" s="25" t="str">
        <f t="shared" si="149"/>
        <v>Food production</v>
      </c>
      <c r="G229" s="25">
        <f t="shared" si="149"/>
        <v>0</v>
      </c>
      <c r="H229" s="65">
        <f>RAWData!AE69</f>
        <v>0</v>
      </c>
    </row>
    <row r="230" spans="1:9" x14ac:dyDescent="0.3">
      <c r="A230" s="25" t="str">
        <f t="shared" si="131"/>
        <v>SE-Poultry</v>
      </c>
      <c r="B230" s="25" t="s">
        <v>129</v>
      </c>
      <c r="C230" s="25" t="s">
        <v>120</v>
      </c>
      <c r="D230" s="25" t="str">
        <f t="shared" ref="D230:G230" si="150">D149</f>
        <v>Indicator</v>
      </c>
      <c r="E230" s="25" t="str">
        <f t="shared" si="150"/>
        <v>Maintain natural resources in good conditions</v>
      </c>
      <c r="F230" s="25" t="str">
        <f t="shared" si="150"/>
        <v>Natural Resources</v>
      </c>
      <c r="G230" s="25">
        <f t="shared" si="150"/>
        <v>0</v>
      </c>
      <c r="H230" s="65">
        <f>RAWData!AE70</f>
        <v>0</v>
      </c>
    </row>
    <row r="231" spans="1:9" x14ac:dyDescent="0.3">
      <c r="A231" s="25" t="str">
        <f t="shared" si="131"/>
        <v>SE-Poultry</v>
      </c>
      <c r="B231" s="25" t="s">
        <v>129</v>
      </c>
      <c r="C231" s="25" t="s">
        <v>120</v>
      </c>
      <c r="D231" s="25" t="str">
        <f t="shared" ref="D231:G231" si="151">D150</f>
        <v>Indicator</v>
      </c>
      <c r="E231" s="25" t="str">
        <f t="shared" si="151"/>
        <v xml:space="preserve">Animal health and welfare </v>
      </c>
      <c r="F231" s="25" t="str">
        <f t="shared" si="151"/>
        <v>Animal health &amp; welfare</v>
      </c>
      <c r="G231" s="25">
        <f t="shared" si="151"/>
        <v>0</v>
      </c>
      <c r="H231" s="65">
        <f>RAWData!AE71</f>
        <v>-0.5</v>
      </c>
    </row>
    <row r="232" spans="1:9" x14ac:dyDescent="0.3">
      <c r="A232" s="25" t="str">
        <f t="shared" si="131"/>
        <v>SE-Poultry</v>
      </c>
      <c r="B232" s="25" t="s">
        <v>129</v>
      </c>
      <c r="C232" s="25" t="s">
        <v>120</v>
      </c>
      <c r="D232" s="25" t="str">
        <f t="shared" ref="D232:G232" si="152">D151</f>
        <v>Resilience attributes</v>
      </c>
      <c r="E232" s="25" t="str">
        <f t="shared" si="152"/>
        <v>Response diversity</v>
      </c>
      <c r="F232" s="25" t="str">
        <f t="shared" si="152"/>
        <v>Response diversity</v>
      </c>
      <c r="G232" s="25" t="str">
        <f t="shared" si="152"/>
        <v>Response diversity</v>
      </c>
      <c r="H232" s="65" t="str">
        <f>RAWData!AE72</f>
        <v/>
      </c>
    </row>
    <row r="233" spans="1:9" x14ac:dyDescent="0.3">
      <c r="A233" s="25" t="str">
        <f t="shared" si="131"/>
        <v>SE-Poultry</v>
      </c>
      <c r="B233" s="25" t="s">
        <v>129</v>
      </c>
      <c r="C233" s="25" t="s">
        <v>120</v>
      </c>
      <c r="D233" s="25" t="str">
        <f t="shared" ref="D233:G233" si="153">D152</f>
        <v>Resilience attributes</v>
      </c>
      <c r="E233" s="25" t="str">
        <f t="shared" si="153"/>
        <v>Reasonable profitable</v>
      </c>
      <c r="F233" s="25" t="str">
        <f t="shared" si="153"/>
        <v>Reasonable profitable</v>
      </c>
      <c r="G233" s="25" t="str">
        <f t="shared" si="153"/>
        <v>Reasonable profitable</v>
      </c>
      <c r="H233" s="65">
        <f>RAWData!AE73</f>
        <v>-0.5</v>
      </c>
      <c r="I233" s="61"/>
    </row>
    <row r="234" spans="1:9" x14ac:dyDescent="0.3">
      <c r="A234" s="25" t="str">
        <f t="shared" si="131"/>
        <v>SE-Poultry</v>
      </c>
      <c r="B234" s="25" t="s">
        <v>129</v>
      </c>
      <c r="C234" s="25" t="s">
        <v>120</v>
      </c>
      <c r="D234" s="25" t="str">
        <f t="shared" ref="D234:G234" si="154">D153</f>
        <v>Resilience attributes</v>
      </c>
      <c r="E234" s="25" t="str">
        <f t="shared" si="154"/>
        <v>Functional diversity</v>
      </c>
      <c r="F234" s="25" t="str">
        <f t="shared" si="154"/>
        <v>Functional diversity</v>
      </c>
      <c r="G234" s="25" t="str">
        <f t="shared" si="154"/>
        <v>Functional diversity</v>
      </c>
      <c r="H234" s="65">
        <f>RAWData!AE74</f>
        <v>1</v>
      </c>
    </row>
    <row r="235" spans="1:9" x14ac:dyDescent="0.3">
      <c r="A235" s="25" t="str">
        <f t="shared" si="131"/>
        <v>SE-Poultry</v>
      </c>
      <c r="B235" s="25" t="s">
        <v>129</v>
      </c>
      <c r="C235" s="25" t="s">
        <v>120</v>
      </c>
      <c r="D235" s="25" t="str">
        <f t="shared" ref="D235:G235" si="155">D154</f>
        <v>Resilience attributes</v>
      </c>
      <c r="E235" s="25" t="str">
        <f t="shared" si="155"/>
        <v>Exposed to disturbance</v>
      </c>
      <c r="F235" s="25" t="str">
        <f t="shared" si="155"/>
        <v>Exposed to disturbance</v>
      </c>
      <c r="G235" s="25" t="str">
        <f t="shared" si="155"/>
        <v>Exposed to disturbance</v>
      </c>
      <c r="H235" s="65">
        <f>RAWData!AE75</f>
        <v>0</v>
      </c>
    </row>
    <row r="236" spans="1:9" x14ac:dyDescent="0.3">
      <c r="A236" s="25" t="str">
        <f t="shared" si="131"/>
        <v>SE-Poultry</v>
      </c>
      <c r="B236" s="25" t="s">
        <v>129</v>
      </c>
      <c r="C236" s="25" t="s">
        <v>120</v>
      </c>
      <c r="D236" s="25" t="str">
        <f t="shared" ref="D236:G236" si="156">D155</f>
        <v>Resilience attributes</v>
      </c>
      <c r="E236" s="25" t="str">
        <f t="shared" si="156"/>
        <v>Infrastructure for innovation</v>
      </c>
      <c r="F236" s="25" t="str">
        <f t="shared" si="156"/>
        <v>Infrastructure for innovation</v>
      </c>
      <c r="G236" s="25" t="str">
        <f t="shared" si="156"/>
        <v>Infrastructure for innovation</v>
      </c>
      <c r="H236" s="65">
        <f>RAWData!AE76</f>
        <v>1</v>
      </c>
    </row>
    <row r="237" spans="1:9" x14ac:dyDescent="0.3">
      <c r="A237" s="25" t="str">
        <f t="shared" si="131"/>
        <v>UK-Arable</v>
      </c>
      <c r="B237" s="25" t="s">
        <v>53</v>
      </c>
      <c r="C237" s="25" t="s">
        <v>142</v>
      </c>
      <c r="D237" s="25" t="str">
        <f t="shared" ref="D237:G237" si="157">D156</f>
        <v>Indicator</v>
      </c>
      <c r="E237" s="25" t="str">
        <f t="shared" si="157"/>
        <v>Soil health</v>
      </c>
      <c r="F237" s="25" t="str">
        <f t="shared" si="157"/>
        <v>Natural Resources</v>
      </c>
      <c r="G237" s="25">
        <f t="shared" si="157"/>
        <v>0</v>
      </c>
      <c r="H237" s="65">
        <f>RAWData!AE77</f>
        <v>2</v>
      </c>
      <c r="I237" s="61"/>
    </row>
    <row r="238" spans="1:9" x14ac:dyDescent="0.3">
      <c r="A238" s="25" t="str">
        <f t="shared" si="131"/>
        <v>UK-Arable</v>
      </c>
      <c r="B238" s="25" t="s">
        <v>53</v>
      </c>
      <c r="C238" s="25" t="s">
        <v>142</v>
      </c>
      <c r="D238" s="25" t="str">
        <f t="shared" ref="D238:G238" si="158">D157</f>
        <v>Indicator</v>
      </c>
      <c r="E238" s="25" t="str">
        <f t="shared" si="158"/>
        <v>Biodiversity</v>
      </c>
      <c r="F238" s="25" t="str">
        <f t="shared" si="158"/>
        <v>Biodiversity &amp; habitat</v>
      </c>
      <c r="G238" s="25">
        <f t="shared" si="158"/>
        <v>0</v>
      </c>
      <c r="H238" s="65">
        <f>RAWData!AE78</f>
        <v>2</v>
      </c>
    </row>
    <row r="239" spans="1:9" x14ac:dyDescent="0.3">
      <c r="A239" s="25" t="str">
        <f t="shared" si="131"/>
        <v>UK-Arable</v>
      </c>
      <c r="B239" s="25" t="s">
        <v>53</v>
      </c>
      <c r="C239" s="25" t="s">
        <v>142</v>
      </c>
      <c r="D239" s="25" t="str">
        <f t="shared" ref="D239:G239" si="159">D158</f>
        <v>Indicator</v>
      </c>
      <c r="E239" s="25" t="str">
        <f t="shared" si="159"/>
        <v>Happiness index of farmers</v>
      </c>
      <c r="F239" s="25" t="str">
        <f t="shared" si="159"/>
        <v>Quality of life</v>
      </c>
      <c r="G239" s="25">
        <f t="shared" si="159"/>
        <v>0</v>
      </c>
      <c r="H239" s="65">
        <f>RAWData!AE79</f>
        <v>2</v>
      </c>
    </row>
    <row r="240" spans="1:9" x14ac:dyDescent="0.3">
      <c r="A240" s="25" t="str">
        <f t="shared" si="131"/>
        <v>UK-Arable</v>
      </c>
      <c r="B240" s="25" t="s">
        <v>53</v>
      </c>
      <c r="C240" s="25" t="s">
        <v>142</v>
      </c>
      <c r="D240" s="25" t="str">
        <f t="shared" ref="D240:G240" si="160">D159</f>
        <v>Indicator</v>
      </c>
      <c r="E240" s="25" t="str">
        <f t="shared" si="160"/>
        <v>Percent of products certified higher welfare standards</v>
      </c>
      <c r="F240" s="25" t="str">
        <f t="shared" si="160"/>
        <v>Animal health &amp; welfare</v>
      </c>
      <c r="G240" s="25">
        <f t="shared" si="160"/>
        <v>0</v>
      </c>
      <c r="H240" s="65">
        <f>RAWData!AE80</f>
        <v>1</v>
      </c>
      <c r="I240" s="61"/>
    </row>
    <row r="241" spans="1:8" x14ac:dyDescent="0.3">
      <c r="A241" s="25" t="str">
        <f t="shared" si="131"/>
        <v>UK-Arable</v>
      </c>
      <c r="B241" s="25" t="s">
        <v>53</v>
      </c>
      <c r="C241" s="25" t="s">
        <v>142</v>
      </c>
      <c r="D241" s="25" t="str">
        <f t="shared" ref="D241:G241" si="161">D160</f>
        <v>Resilience attributes</v>
      </c>
      <c r="E241" s="25" t="str">
        <f t="shared" si="161"/>
        <v>Spatial and temporal heterogeneity (farm types)</v>
      </c>
      <c r="F241" s="25" t="str">
        <f t="shared" si="161"/>
        <v>Spatial and temporal heterogeneity (farm types)</v>
      </c>
      <c r="G241" s="25" t="str">
        <f t="shared" si="161"/>
        <v>Spatial and temporal heterogeneity (farm types)</v>
      </c>
      <c r="H241" s="65">
        <f>RAWData!AE81</f>
        <v>1</v>
      </c>
    </row>
    <row r="242" spans="1:8" x14ac:dyDescent="0.3">
      <c r="A242" s="25" t="str">
        <f t="shared" si="131"/>
        <v>UK-Arable</v>
      </c>
      <c r="B242" s="25" t="s">
        <v>53</v>
      </c>
      <c r="C242" s="25" t="s">
        <v>142</v>
      </c>
      <c r="D242" s="25" t="str">
        <f t="shared" ref="D242:G242" si="162">D161</f>
        <v>Resilience attributes</v>
      </c>
      <c r="E242" s="25" t="str">
        <f t="shared" si="162"/>
        <v>Socially self-organised</v>
      </c>
      <c r="F242" s="25" t="str">
        <f t="shared" si="162"/>
        <v>Socially self-organised</v>
      </c>
      <c r="G242" s="25" t="str">
        <f t="shared" si="162"/>
        <v>Socially self-organised</v>
      </c>
      <c r="H242" s="65">
        <f>RAWData!AE82</f>
        <v>2</v>
      </c>
    </row>
    <row r="243" spans="1:8" x14ac:dyDescent="0.3">
      <c r="A243" s="25" t="str">
        <f t="shared" si="131"/>
        <v>UK-Arable</v>
      </c>
      <c r="B243" s="25" t="s">
        <v>53</v>
      </c>
      <c r="C243" s="25" t="s">
        <v>142</v>
      </c>
      <c r="D243" s="25" t="str">
        <f t="shared" ref="D243:G243" si="163">D162</f>
        <v>Resilience attributes</v>
      </c>
      <c r="E243" s="25" t="str">
        <f t="shared" si="163"/>
        <v>Appropriately connected with actors outside the farming system</v>
      </c>
      <c r="F243" s="25" t="str">
        <f t="shared" si="163"/>
        <v>Appropriately connected with actors outside the farming system</v>
      </c>
      <c r="G243" s="25" t="str">
        <f t="shared" si="163"/>
        <v>Appropriately connected with actors outside the farming system</v>
      </c>
      <c r="H243" s="65">
        <f>RAWData!AE83</f>
        <v>2</v>
      </c>
    </row>
    <row r="244" spans="1:8" x14ac:dyDescent="0.3">
      <c r="A244" s="25" t="str">
        <f t="shared" si="131"/>
        <v>UK-Arable</v>
      </c>
      <c r="B244" s="25" t="s">
        <v>53</v>
      </c>
      <c r="C244" s="25" t="s">
        <v>142</v>
      </c>
      <c r="D244" s="25" t="str">
        <f t="shared" ref="D244:G244" si="164">D163</f>
        <v>Resilience attributes</v>
      </c>
      <c r="E244" s="25" t="str">
        <f t="shared" si="164"/>
        <v>Infrastructure for innovation</v>
      </c>
      <c r="F244" s="25" t="str">
        <f t="shared" si="164"/>
        <v>Infrastructure for innovation</v>
      </c>
      <c r="G244" s="25" t="str">
        <f t="shared" si="164"/>
        <v>Infrastructure for innovation</v>
      </c>
      <c r="H244" s="65">
        <f>RAWData!AE84</f>
        <v>2</v>
      </c>
    </row>
    <row r="245" spans="1:8" x14ac:dyDescent="0.3">
      <c r="A245" s="25" t="str">
        <f t="shared" si="131"/>
        <v>BG-Arable</v>
      </c>
      <c r="B245" s="25" t="s">
        <v>145</v>
      </c>
      <c r="C245" s="25" t="s">
        <v>79</v>
      </c>
      <c r="D245" s="25" t="str">
        <f t="shared" ref="D245:G245" si="165">D164</f>
        <v>Indicator</v>
      </c>
      <c r="E245" s="25" t="str">
        <f t="shared" si="165"/>
        <v>Productivity (t/ha)</v>
      </c>
      <c r="F245" s="25" t="str">
        <f t="shared" si="165"/>
        <v>Food production</v>
      </c>
      <c r="G245" s="25">
        <f t="shared" si="165"/>
        <v>0</v>
      </c>
      <c r="H245" s="65">
        <f>RAWData!AF4</f>
        <v>0</v>
      </c>
    </row>
    <row r="246" spans="1:8" x14ac:dyDescent="0.3">
      <c r="A246" s="25" t="str">
        <f t="shared" si="131"/>
        <v>BG-Arable</v>
      </c>
      <c r="B246" s="25" t="s">
        <v>145</v>
      </c>
      <c r="C246" s="25" t="s">
        <v>79</v>
      </c>
      <c r="D246" s="25" t="str">
        <f t="shared" ref="D246:G246" si="166">D165</f>
        <v>Indicator</v>
      </c>
      <c r="E246" s="25" t="str">
        <f t="shared" si="166"/>
        <v>Net farm income</v>
      </c>
      <c r="F246" s="25" t="str">
        <f t="shared" si="166"/>
        <v>Economic viability</v>
      </c>
      <c r="G246" s="25">
        <f t="shared" si="166"/>
        <v>0</v>
      </c>
      <c r="H246" s="65">
        <f>RAWData!AF5</f>
        <v>1</v>
      </c>
    </row>
    <row r="247" spans="1:8" x14ac:dyDescent="0.3">
      <c r="A247" s="25" t="str">
        <f t="shared" si="131"/>
        <v>BG-Arable</v>
      </c>
      <c r="B247" s="25" t="s">
        <v>145</v>
      </c>
      <c r="C247" s="25" t="s">
        <v>79</v>
      </c>
      <c r="D247" s="25" t="str">
        <f t="shared" ref="D247:G247" si="167">D166</f>
        <v>Indicator</v>
      </c>
      <c r="E247" s="25" t="str">
        <f t="shared" si="167"/>
        <v>Nutrient balance</v>
      </c>
      <c r="F247" s="25" t="str">
        <f t="shared" si="167"/>
        <v>Natural resources</v>
      </c>
      <c r="G247" s="25">
        <f t="shared" si="167"/>
        <v>0</v>
      </c>
      <c r="H247" s="65">
        <f>RAWData!AF6</f>
        <v>0</v>
      </c>
    </row>
    <row r="248" spans="1:8" x14ac:dyDescent="0.3">
      <c r="A248" s="25" t="str">
        <f t="shared" si="131"/>
        <v>BG-Arable</v>
      </c>
      <c r="B248" s="25" t="s">
        <v>145</v>
      </c>
      <c r="C248" s="25" t="s">
        <v>79</v>
      </c>
      <c r="D248" s="25" t="str">
        <f t="shared" ref="D248:G248" si="168">D167</f>
        <v>Indicator</v>
      </c>
      <c r="E248" s="25" t="str">
        <f t="shared" si="168"/>
        <v>Diversity of production</v>
      </c>
      <c r="F248" s="25" t="str">
        <f t="shared" si="168"/>
        <v>Biodiversity &amp; habitat</v>
      </c>
      <c r="G248" s="25">
        <f t="shared" si="168"/>
        <v>0</v>
      </c>
      <c r="H248" s="65">
        <f>RAWData!AF7</f>
        <v>2</v>
      </c>
    </row>
    <row r="249" spans="1:8" x14ac:dyDescent="0.3">
      <c r="A249" s="25" t="str">
        <f t="shared" si="131"/>
        <v>BG-Arable</v>
      </c>
      <c r="B249" s="25" t="s">
        <v>145</v>
      </c>
      <c r="C249" s="25" t="s">
        <v>79</v>
      </c>
      <c r="D249" s="25" t="str">
        <f t="shared" ref="D249:G249" si="169">D168</f>
        <v>Indicator</v>
      </c>
      <c r="E249" s="25" t="str">
        <f t="shared" si="169"/>
        <v>Level of services in rural areas</v>
      </c>
      <c r="F249" s="25" t="str">
        <f t="shared" si="169"/>
        <v>Attractiveness of the area</v>
      </c>
      <c r="G249" s="25">
        <f t="shared" si="169"/>
        <v>0</v>
      </c>
      <c r="H249" s="65">
        <f>RAWData!AF8</f>
        <v>1</v>
      </c>
    </row>
    <row r="250" spans="1:8" x14ac:dyDescent="0.3">
      <c r="A250" s="25" t="str">
        <f t="shared" si="131"/>
        <v>BG-Arable</v>
      </c>
      <c r="B250" s="25" t="s">
        <v>145</v>
      </c>
      <c r="C250" s="25" t="s">
        <v>79</v>
      </c>
      <c r="D250" s="25" t="str">
        <f t="shared" ref="D250:G250" si="170">D169</f>
        <v>Resilience attributes</v>
      </c>
      <c r="E250" s="25" t="str">
        <f t="shared" si="170"/>
        <v>Production coupled with local and natural capital</v>
      </c>
      <c r="F250" s="25" t="str">
        <f t="shared" si="170"/>
        <v>Production coupled with local and natural capital</v>
      </c>
      <c r="G250" s="25" t="str">
        <f t="shared" si="170"/>
        <v>Production coupled with local and natural capital</v>
      </c>
      <c r="H250" s="65">
        <f>RAWData!AF9</f>
        <v>0</v>
      </c>
    </row>
    <row r="251" spans="1:8" x14ac:dyDescent="0.3">
      <c r="A251" s="25" t="str">
        <f t="shared" si="131"/>
        <v>BG-Arable</v>
      </c>
      <c r="B251" s="25" t="s">
        <v>145</v>
      </c>
      <c r="C251" s="25" t="s">
        <v>79</v>
      </c>
      <c r="D251" s="25" t="str">
        <f t="shared" ref="D251:G251" si="171">D170</f>
        <v>Resilience attributes</v>
      </c>
      <c r="E251" s="25" t="str">
        <f t="shared" si="171"/>
        <v>Exposed to disturbance</v>
      </c>
      <c r="F251" s="25" t="str">
        <f t="shared" si="171"/>
        <v>Exposed to disturbance</v>
      </c>
      <c r="G251" s="25" t="str">
        <f t="shared" si="171"/>
        <v>Exposed to disturbance</v>
      </c>
      <c r="H251" s="65">
        <f>RAWData!AF10</f>
        <v>1</v>
      </c>
    </row>
    <row r="252" spans="1:8" x14ac:dyDescent="0.3">
      <c r="A252" s="25" t="str">
        <f t="shared" si="131"/>
        <v>BG-Arable</v>
      </c>
      <c r="B252" s="25" t="s">
        <v>145</v>
      </c>
      <c r="C252" s="25" t="s">
        <v>79</v>
      </c>
      <c r="D252" s="25" t="str">
        <f t="shared" ref="D252:G252" si="172">D171</f>
        <v>Resilience attributes</v>
      </c>
      <c r="E252" s="25" t="str">
        <f t="shared" si="172"/>
        <v>Socially self-organised</v>
      </c>
      <c r="F252" s="25" t="str">
        <f t="shared" si="172"/>
        <v>Socially self-organised</v>
      </c>
      <c r="G252" s="25" t="str">
        <f t="shared" si="172"/>
        <v>Socially self-organised</v>
      </c>
      <c r="H252" s="65">
        <f>RAWData!AF11</f>
        <v>0</v>
      </c>
    </row>
    <row r="253" spans="1:8" x14ac:dyDescent="0.3">
      <c r="A253" s="25" t="str">
        <f t="shared" si="131"/>
        <v>BG-Arable</v>
      </c>
      <c r="B253" s="25" t="s">
        <v>145</v>
      </c>
      <c r="C253" s="25" t="s">
        <v>79</v>
      </c>
      <c r="D253" s="25" t="str">
        <f t="shared" ref="D253:G253" si="173">D172</f>
        <v>Resilience attributes</v>
      </c>
      <c r="E253" s="25" t="str">
        <f t="shared" si="173"/>
        <v>Infrastructure for innovation</v>
      </c>
      <c r="F253" s="25" t="str">
        <f t="shared" si="173"/>
        <v>Infrastructure for innovation</v>
      </c>
      <c r="G253" s="25" t="str">
        <f t="shared" si="173"/>
        <v>Infrastructure for innovation</v>
      </c>
      <c r="H253" s="65">
        <f>RAWData!AF12</f>
        <v>1</v>
      </c>
    </row>
    <row r="254" spans="1:8" x14ac:dyDescent="0.3">
      <c r="A254" s="25" t="str">
        <f t="shared" si="131"/>
        <v>DE-Arable&amp;Mixed</v>
      </c>
      <c r="B254" s="25" t="s">
        <v>133</v>
      </c>
      <c r="C254" s="25" t="s">
        <v>202</v>
      </c>
      <c r="D254" s="25" t="str">
        <f t="shared" ref="D254:G254" si="174">D173</f>
        <v>Indicator</v>
      </c>
      <c r="E254" s="25" t="str">
        <f t="shared" si="174"/>
        <v>Cereal production (t/ha)</v>
      </c>
      <c r="F254" s="25" t="str">
        <f t="shared" si="174"/>
        <v>Food production</v>
      </c>
      <c r="G254" s="25">
        <f t="shared" si="174"/>
        <v>0</v>
      </c>
      <c r="H254" s="65">
        <f>RAWData!AF13</f>
        <v>0</v>
      </c>
    </row>
    <row r="255" spans="1:8" x14ac:dyDescent="0.3">
      <c r="A255" s="25" t="str">
        <f t="shared" si="131"/>
        <v>DE-Arable&amp;Mixed</v>
      </c>
      <c r="B255" s="25" t="s">
        <v>133</v>
      </c>
      <c r="C255" s="25" t="s">
        <v>202</v>
      </c>
      <c r="D255" s="25" t="str">
        <f t="shared" ref="D255:G255" si="175">D174</f>
        <v>Indicator</v>
      </c>
      <c r="E255" s="25" t="str">
        <f t="shared" si="175"/>
        <v>Profitability (Euro/ha)</v>
      </c>
      <c r="F255" s="25" t="str">
        <f t="shared" si="175"/>
        <v>Economic viability</v>
      </c>
      <c r="G255" s="25">
        <f t="shared" si="175"/>
        <v>0</v>
      </c>
      <c r="H255" s="65">
        <f>RAWData!AF14</f>
        <v>2</v>
      </c>
    </row>
    <row r="256" spans="1:8" x14ac:dyDescent="0.3">
      <c r="A256" s="25" t="str">
        <f t="shared" si="131"/>
        <v>DE-Arable&amp;Mixed</v>
      </c>
      <c r="B256" s="25" t="s">
        <v>133</v>
      </c>
      <c r="C256" s="25" t="s">
        <v>202</v>
      </c>
      <c r="D256" s="25" t="str">
        <f t="shared" ref="D256:G256" si="176">D175</f>
        <v>Indicator</v>
      </c>
      <c r="E256" s="25" t="str">
        <f t="shared" si="176"/>
        <v>Availability of successors</v>
      </c>
      <c r="F256" s="25" t="str">
        <f t="shared" si="176"/>
        <v>Attractiveness of the area</v>
      </c>
      <c r="G256" s="25">
        <f t="shared" si="176"/>
        <v>0</v>
      </c>
      <c r="H256" s="65">
        <f>RAWData!AF15</f>
        <v>2</v>
      </c>
    </row>
    <row r="257" spans="1:9" x14ac:dyDescent="0.3">
      <c r="A257" s="25" t="str">
        <f t="shared" si="131"/>
        <v>DE-Arable&amp;Mixed</v>
      </c>
      <c r="B257" s="25" t="s">
        <v>133</v>
      </c>
      <c r="C257" s="25" t="s">
        <v>202</v>
      </c>
      <c r="D257" s="25" t="str">
        <f t="shared" ref="D257:G257" si="177">D176</f>
        <v>Indicator</v>
      </c>
      <c r="E257" s="25" t="str">
        <f t="shared" si="177"/>
        <v>Availability of workers</v>
      </c>
      <c r="F257" s="25" t="str">
        <f t="shared" si="177"/>
        <v>Economic viability</v>
      </c>
      <c r="G257" s="25">
        <f t="shared" si="177"/>
        <v>0</v>
      </c>
      <c r="H257" s="65">
        <f>RAWData!AF16</f>
        <v>2</v>
      </c>
    </row>
    <row r="258" spans="1:9" x14ac:dyDescent="0.3">
      <c r="A258" s="25" t="str">
        <f t="shared" si="131"/>
        <v>DE-Arable&amp;Mixed</v>
      </c>
      <c r="B258" s="25" t="s">
        <v>133</v>
      </c>
      <c r="C258" s="25" t="s">
        <v>202</v>
      </c>
      <c r="D258" s="25" t="str">
        <f t="shared" ref="D258:G258" si="178">D177</f>
        <v>Indicator</v>
      </c>
      <c r="E258" s="25" t="str">
        <f t="shared" si="178"/>
        <v>Soil quality</v>
      </c>
      <c r="F258" s="25" t="str">
        <f t="shared" si="178"/>
        <v>Natural Resources</v>
      </c>
      <c r="G258" s="25">
        <f t="shared" si="178"/>
        <v>0</v>
      </c>
      <c r="H258" s="65">
        <f>RAWData!AF17</f>
        <v>0</v>
      </c>
    </row>
    <row r="259" spans="1:9" x14ac:dyDescent="0.3">
      <c r="A259" s="25" t="str">
        <f t="shared" si="131"/>
        <v>DE-Arable&amp;Mixed</v>
      </c>
      <c r="B259" s="25" t="s">
        <v>133</v>
      </c>
      <c r="C259" s="25" t="s">
        <v>202</v>
      </c>
      <c r="D259" s="25" t="str">
        <f t="shared" ref="D259:G259" si="179">D178</f>
        <v>Indicator</v>
      </c>
      <c r="E259" s="25" t="str">
        <f t="shared" si="179"/>
        <v>Production of biogas</v>
      </c>
      <c r="F259" s="25" t="str">
        <f t="shared" si="179"/>
        <v>Bio-based resources</v>
      </c>
      <c r="G259" s="25">
        <f t="shared" si="179"/>
        <v>0</v>
      </c>
      <c r="H259" s="65">
        <f>RAWData!AF18</f>
        <v>0</v>
      </c>
    </row>
    <row r="260" spans="1:9" x14ac:dyDescent="0.3">
      <c r="A260" s="25" t="str">
        <f t="shared" si="131"/>
        <v>DE-Arable&amp;Mixed</v>
      </c>
      <c r="B260" s="25" t="s">
        <v>133</v>
      </c>
      <c r="C260" s="25" t="s">
        <v>202</v>
      </c>
      <c r="D260" s="25" t="str">
        <f t="shared" ref="D260:G260" si="180">D179</f>
        <v>Indicator</v>
      </c>
      <c r="E260" s="25" t="str">
        <f t="shared" si="180"/>
        <v>Water availability</v>
      </c>
      <c r="F260" s="25" t="str">
        <f t="shared" si="180"/>
        <v>Natural Resources</v>
      </c>
      <c r="G260" s="25">
        <f t="shared" si="180"/>
        <v>0</v>
      </c>
      <c r="H260" s="65">
        <f>RAWData!AF19</f>
        <v>0</v>
      </c>
    </row>
    <row r="261" spans="1:9" x14ac:dyDescent="0.3">
      <c r="A261" s="25" t="str">
        <f t="shared" si="131"/>
        <v>DE-Arable&amp;Mixed</v>
      </c>
      <c r="B261" s="25" t="s">
        <v>133</v>
      </c>
      <c r="C261" s="25" t="s">
        <v>202</v>
      </c>
      <c r="D261" s="25" t="str">
        <f t="shared" ref="D261:G261" si="181">D180</f>
        <v>Resilience attributes</v>
      </c>
      <c r="E261" s="25" t="str">
        <f t="shared" si="181"/>
        <v>Response diversity</v>
      </c>
      <c r="F261" s="25" t="str">
        <f t="shared" si="181"/>
        <v>Response diversity</v>
      </c>
      <c r="G261" s="25" t="str">
        <f t="shared" si="181"/>
        <v>Response diversity</v>
      </c>
      <c r="H261" s="65">
        <f>RAWData!AF20</f>
        <v>1</v>
      </c>
    </row>
    <row r="262" spans="1:9" x14ac:dyDescent="0.3">
      <c r="A262" s="25" t="str">
        <f t="shared" si="131"/>
        <v>DE-Arable&amp;Mixed</v>
      </c>
      <c r="B262" s="25" t="s">
        <v>133</v>
      </c>
      <c r="C262" s="25" t="s">
        <v>202</v>
      </c>
      <c r="D262" s="25" t="str">
        <f t="shared" ref="D262:G262" si="182">D181</f>
        <v>Resilience attributes</v>
      </c>
      <c r="E262" s="25" t="str">
        <f t="shared" si="182"/>
        <v>Infrastructure for innovation</v>
      </c>
      <c r="F262" s="25" t="str">
        <f t="shared" si="182"/>
        <v>Infrastructure for innovation</v>
      </c>
      <c r="G262" s="25" t="str">
        <f t="shared" si="182"/>
        <v>Infrastructure for innovation</v>
      </c>
      <c r="H262" s="65">
        <f>RAWData!AF21</f>
        <v>2</v>
      </c>
    </row>
    <row r="263" spans="1:9" x14ac:dyDescent="0.3">
      <c r="A263" s="25" t="str">
        <f t="shared" si="131"/>
        <v>DE-Arable&amp;Mixed</v>
      </c>
      <c r="B263" s="25" t="s">
        <v>133</v>
      </c>
      <c r="C263" s="25" t="s">
        <v>202</v>
      </c>
      <c r="D263" s="25" t="str">
        <f t="shared" ref="D263:G263" si="183">D182</f>
        <v>Resilience attributes</v>
      </c>
      <c r="E263" s="25" t="str">
        <f t="shared" si="183"/>
        <v>Support rural life</v>
      </c>
      <c r="F263" s="25" t="str">
        <f t="shared" si="183"/>
        <v>Support rural life</v>
      </c>
      <c r="G263" s="25" t="str">
        <f t="shared" si="183"/>
        <v>Support rural life</v>
      </c>
      <c r="H263" s="65">
        <f>RAWData!AF22</f>
        <v>2</v>
      </c>
    </row>
    <row r="264" spans="1:9" x14ac:dyDescent="0.3">
      <c r="A264" s="25" t="str">
        <f t="shared" si="131"/>
        <v>ES-Livestock</v>
      </c>
      <c r="B264" s="25" t="s">
        <v>102</v>
      </c>
      <c r="C264" s="25" t="s">
        <v>135</v>
      </c>
      <c r="D264" s="25" t="str">
        <f t="shared" ref="D264:G264" si="184">D183</f>
        <v>Indicator</v>
      </c>
      <c r="E264" s="25" t="str">
        <f t="shared" si="184"/>
        <v>Gross margin</v>
      </c>
      <c r="F264" s="25" t="str">
        <f t="shared" si="184"/>
        <v>Economic viability</v>
      </c>
      <c r="G264" s="25">
        <f t="shared" si="184"/>
        <v>0</v>
      </c>
      <c r="H264" s="65">
        <f>RAWData!AF23</f>
        <v>1</v>
      </c>
    </row>
    <row r="265" spans="1:9" x14ac:dyDescent="0.3">
      <c r="A265" s="25" t="str">
        <f t="shared" si="131"/>
        <v>ES-Livestock</v>
      </c>
      <c r="B265" s="25" t="s">
        <v>102</v>
      </c>
      <c r="C265" s="25" t="s">
        <v>135</v>
      </c>
      <c r="D265" s="25" t="str">
        <f t="shared" ref="D265:G265" si="185">D184</f>
        <v>Indicator</v>
      </c>
      <c r="E265" s="25" t="str">
        <f t="shared" si="185"/>
        <v>Sheep census</v>
      </c>
      <c r="F265" s="25" t="str">
        <f t="shared" si="185"/>
        <v>Food production</v>
      </c>
      <c r="G265" s="25">
        <f t="shared" si="185"/>
        <v>0</v>
      </c>
      <c r="H265" s="65">
        <f>RAWData!AF24</f>
        <v>2</v>
      </c>
    </row>
    <row r="266" spans="1:9" x14ac:dyDescent="0.3">
      <c r="A266" s="25" t="str">
        <f t="shared" si="131"/>
        <v>ES-Livestock</v>
      </c>
      <c r="B266" s="25" t="s">
        <v>102</v>
      </c>
      <c r="C266" s="25" t="s">
        <v>135</v>
      </c>
      <c r="D266" s="25" t="str">
        <f t="shared" ref="D266:G266" si="186">D185</f>
        <v>Indicator</v>
      </c>
      <c r="E266" s="25" t="str">
        <f t="shared" si="186"/>
        <v>Number of farms</v>
      </c>
      <c r="F266" s="25" t="str">
        <f t="shared" si="186"/>
        <v>Attractiveness of the area</v>
      </c>
      <c r="G266" s="25">
        <f t="shared" si="186"/>
        <v>0</v>
      </c>
      <c r="H266" s="65">
        <f>RAWData!AF25</f>
        <v>0.5</v>
      </c>
    </row>
    <row r="267" spans="1:9" x14ac:dyDescent="0.3">
      <c r="A267" s="25" t="str">
        <f t="shared" si="131"/>
        <v>ES-Livestock</v>
      </c>
      <c r="B267" s="25" t="s">
        <v>102</v>
      </c>
      <c r="C267" s="25" t="s">
        <v>135</v>
      </c>
      <c r="D267" s="25" t="str">
        <f t="shared" ref="D267:G267" si="187">D186</f>
        <v>Resilience attributes</v>
      </c>
      <c r="E267" s="25" t="str">
        <f t="shared" si="187"/>
        <v>Production coupled with local and natural capital</v>
      </c>
      <c r="F267" s="25" t="str">
        <f t="shared" si="187"/>
        <v>Production coupled with local and natural capital</v>
      </c>
      <c r="G267" s="25" t="str">
        <f t="shared" si="187"/>
        <v>Production coupled with local and natural capital</v>
      </c>
      <c r="H267" s="65">
        <f>RAWData!AF26</f>
        <v>2</v>
      </c>
    </row>
    <row r="268" spans="1:9" x14ac:dyDescent="0.3">
      <c r="A268" s="25" t="str">
        <f t="shared" si="131"/>
        <v>ES-Livestock</v>
      </c>
      <c r="B268" s="25" t="s">
        <v>102</v>
      </c>
      <c r="C268" s="25" t="s">
        <v>135</v>
      </c>
      <c r="D268" s="25" t="str">
        <f t="shared" ref="D268:G268" si="188">D187</f>
        <v>Resilience attributes</v>
      </c>
      <c r="E268" s="25" t="str">
        <f t="shared" si="188"/>
        <v>Diverse policies</v>
      </c>
      <c r="F268" s="25" t="str">
        <f t="shared" si="188"/>
        <v>Diverse policies</v>
      </c>
      <c r="G268" s="25" t="str">
        <f t="shared" si="188"/>
        <v>Diverse policies</v>
      </c>
      <c r="H268" s="65">
        <f>RAWData!AF27</f>
        <v>1</v>
      </c>
    </row>
    <row r="269" spans="1:9" x14ac:dyDescent="0.3">
      <c r="A269" s="25" t="str">
        <f t="shared" si="131"/>
        <v>ES-Livestock</v>
      </c>
      <c r="B269" s="25" t="s">
        <v>102</v>
      </c>
      <c r="C269" s="25" t="s">
        <v>135</v>
      </c>
      <c r="D269" s="25" t="str">
        <f t="shared" ref="D269:G269" si="189">D188</f>
        <v>Resilience attributes</v>
      </c>
      <c r="E269" s="25" t="str">
        <f t="shared" si="189"/>
        <v>Socially self-organised</v>
      </c>
      <c r="F269" s="25" t="str">
        <f t="shared" si="189"/>
        <v>Socially self-organised</v>
      </c>
      <c r="G269" s="25" t="str">
        <f t="shared" si="189"/>
        <v>Socially self-organised</v>
      </c>
      <c r="H269" s="65">
        <f>RAWData!AF28</f>
        <v>2</v>
      </c>
      <c r="I269" s="61"/>
    </row>
    <row r="270" spans="1:9" x14ac:dyDescent="0.3">
      <c r="A270" s="25" t="str">
        <f t="shared" si="131"/>
        <v>ES-Livestock</v>
      </c>
      <c r="B270" s="25" t="s">
        <v>102</v>
      </c>
      <c r="C270" s="25" t="s">
        <v>135</v>
      </c>
      <c r="D270" s="25" t="str">
        <f t="shared" ref="D270:G270" si="190">D189</f>
        <v>Resilience attributes</v>
      </c>
      <c r="E270" s="25" t="str">
        <f t="shared" si="190"/>
        <v>Support rural life</v>
      </c>
      <c r="F270" s="25" t="str">
        <f t="shared" si="190"/>
        <v>Support rural life</v>
      </c>
      <c r="G270" s="25" t="str">
        <f t="shared" si="190"/>
        <v>Support rural life</v>
      </c>
      <c r="H270" s="65">
        <f>RAWData!AF29</f>
        <v>1</v>
      </c>
      <c r="I270" s="61"/>
    </row>
    <row r="271" spans="1:9" x14ac:dyDescent="0.3">
      <c r="A271" s="25" t="str">
        <f t="shared" si="131"/>
        <v>ES-Livestock</v>
      </c>
      <c r="B271" s="25" t="s">
        <v>102</v>
      </c>
      <c r="C271" s="25" t="s">
        <v>135</v>
      </c>
      <c r="D271" s="25" t="str">
        <f t="shared" ref="D271:G271" si="191">D190</f>
        <v>Resilience attributes</v>
      </c>
      <c r="E271" s="25" t="str">
        <f t="shared" si="191"/>
        <v>Infrastructure for innovation</v>
      </c>
      <c r="F271" s="25" t="str">
        <f t="shared" si="191"/>
        <v>Infrastructure for innovation</v>
      </c>
      <c r="G271" s="25" t="str">
        <f t="shared" si="191"/>
        <v>Infrastructure for innovation</v>
      </c>
      <c r="H271" s="65">
        <f>RAWData!AF30</f>
        <v>1</v>
      </c>
    </row>
    <row r="272" spans="1:9" x14ac:dyDescent="0.3">
      <c r="A272" s="25" t="str">
        <f t="shared" si="131"/>
        <v>ES-Livestock</v>
      </c>
      <c r="B272" s="25" t="s">
        <v>102</v>
      </c>
      <c r="C272" s="25" t="s">
        <v>135</v>
      </c>
      <c r="D272" s="25" t="str">
        <f t="shared" ref="D272:G272" si="192">D191</f>
        <v>Resilience attributes</v>
      </c>
      <c r="E272" s="25" t="str">
        <f t="shared" si="192"/>
        <v>Reasonable profitable</v>
      </c>
      <c r="F272" s="25" t="str">
        <f t="shared" si="192"/>
        <v>Reasonable profitable</v>
      </c>
      <c r="G272" s="25" t="str">
        <f t="shared" si="192"/>
        <v>Reasonable profitable</v>
      </c>
      <c r="H272" s="65">
        <f>RAWData!AF31</f>
        <v>1</v>
      </c>
    </row>
    <row r="273" spans="1:9" x14ac:dyDescent="0.3">
      <c r="A273" s="25" t="str">
        <f t="shared" si="131"/>
        <v>IT-Hazelnut</v>
      </c>
      <c r="B273" s="25" t="s">
        <v>79</v>
      </c>
      <c r="C273" s="25" t="s">
        <v>79</v>
      </c>
      <c r="D273" s="25" t="str">
        <f t="shared" ref="D273:G273" si="193">D192</f>
        <v>Indicator</v>
      </c>
      <c r="E273" s="25" t="str">
        <f t="shared" si="193"/>
        <v>Gross Saleable Production</v>
      </c>
      <c r="F273" s="25" t="str">
        <f t="shared" si="193"/>
        <v>Food production</v>
      </c>
      <c r="G273" s="25">
        <f t="shared" si="193"/>
        <v>0</v>
      </c>
      <c r="H273" s="65">
        <f>RAWData!AF32</f>
        <v>1</v>
      </c>
    </row>
    <row r="274" spans="1:9" x14ac:dyDescent="0.3">
      <c r="A274" s="25" t="str">
        <f t="shared" si="131"/>
        <v>IT-Hazelnut</v>
      </c>
      <c r="B274" s="25" t="s">
        <v>79</v>
      </c>
      <c r="C274" s="25" t="s">
        <v>79</v>
      </c>
      <c r="D274" s="25" t="str">
        <f t="shared" ref="D274:G274" si="194">D193</f>
        <v>Indicator</v>
      </c>
      <c r="E274" s="25" t="str">
        <f t="shared" si="194"/>
        <v>Gross Margin</v>
      </c>
      <c r="F274" s="25" t="str">
        <f t="shared" si="194"/>
        <v>Economic viability</v>
      </c>
      <c r="G274" s="25">
        <f t="shared" si="194"/>
        <v>0</v>
      </c>
      <c r="H274" s="65">
        <f>RAWData!AF33</f>
        <v>1</v>
      </c>
    </row>
    <row r="275" spans="1:9" x14ac:dyDescent="0.3">
      <c r="A275" s="25" t="str">
        <f t="shared" si="131"/>
        <v>IT-Hazelnut</v>
      </c>
      <c r="B275" s="25" t="s">
        <v>79</v>
      </c>
      <c r="C275" s="25" t="s">
        <v>79</v>
      </c>
      <c r="D275" s="25" t="str">
        <f t="shared" ref="D275:G275" si="195">D194</f>
        <v>Indicator</v>
      </c>
      <c r="E275" s="25" t="str">
        <f t="shared" si="195"/>
        <v>Organic farming (Ha)</v>
      </c>
      <c r="F275" s="25" t="str">
        <f t="shared" si="195"/>
        <v>Biodiversity &amp; habitat</v>
      </c>
      <c r="G275" s="25">
        <f t="shared" si="195"/>
        <v>0</v>
      </c>
      <c r="H275" s="65">
        <f>RAWData!AF34</f>
        <v>0</v>
      </c>
    </row>
    <row r="276" spans="1:9" x14ac:dyDescent="0.3">
      <c r="A276" s="25" t="str">
        <f t="shared" ref="A276:A322" si="196">A195</f>
        <v>IT-Hazelnut</v>
      </c>
      <c r="B276" s="25" t="s">
        <v>79</v>
      </c>
      <c r="C276" s="25" t="s">
        <v>79</v>
      </c>
      <c r="D276" s="25" t="str">
        <f t="shared" ref="D276:G276" si="197">D195</f>
        <v>Indicator</v>
      </c>
      <c r="E276" s="25" t="str">
        <f t="shared" si="197"/>
        <v>Retention of young people</v>
      </c>
      <c r="F276" s="25" t="str">
        <f t="shared" si="197"/>
        <v>Attractiveness of the area</v>
      </c>
      <c r="G276" s="25">
        <f t="shared" si="197"/>
        <v>0</v>
      </c>
      <c r="H276" s="65">
        <f>RAWData!AF35</f>
        <v>1</v>
      </c>
    </row>
    <row r="277" spans="1:9" x14ac:dyDescent="0.3">
      <c r="A277" s="25" t="str">
        <f t="shared" si="196"/>
        <v>IT-Hazelnut</v>
      </c>
      <c r="B277" s="25" t="s">
        <v>79</v>
      </c>
      <c r="C277" s="25" t="s">
        <v>79</v>
      </c>
      <c r="D277" s="25" t="str">
        <f t="shared" ref="D277:G277" si="198">D196</f>
        <v>Resilience attributes</v>
      </c>
      <c r="E277" s="25" t="str">
        <f t="shared" si="198"/>
        <v>Socially self-organised</v>
      </c>
      <c r="F277" s="25" t="str">
        <f t="shared" si="198"/>
        <v>Socially self-organised</v>
      </c>
      <c r="G277" s="25" t="str">
        <f t="shared" si="198"/>
        <v>Socially self-organised</v>
      </c>
      <c r="H277" s="65">
        <f>RAWData!AF36</f>
        <v>1</v>
      </c>
    </row>
    <row r="278" spans="1:9" x14ac:dyDescent="0.3">
      <c r="A278" s="25" t="str">
        <f t="shared" si="196"/>
        <v>IT-Hazelnut</v>
      </c>
      <c r="B278" s="25" t="s">
        <v>79</v>
      </c>
      <c r="C278" s="25" t="s">
        <v>79</v>
      </c>
      <c r="D278" s="25" t="str">
        <f t="shared" ref="D278:G278" si="199">D197</f>
        <v>Resilience attributes</v>
      </c>
      <c r="E278" s="25" t="str">
        <f t="shared" si="199"/>
        <v>Production coupled with local and natural capital</v>
      </c>
      <c r="F278" s="25" t="str">
        <f t="shared" si="199"/>
        <v>Production coupled with local and natural capital</v>
      </c>
      <c r="G278" s="25" t="str">
        <f t="shared" si="199"/>
        <v>Production coupled with local and natural capital</v>
      </c>
      <c r="H278" s="65">
        <f>RAWData!AF37</f>
        <v>1</v>
      </c>
    </row>
    <row r="279" spans="1:9" x14ac:dyDescent="0.3">
      <c r="A279" s="25" t="str">
        <f t="shared" si="196"/>
        <v>IT-Hazelnut</v>
      </c>
      <c r="B279" s="25" t="s">
        <v>79</v>
      </c>
      <c r="C279" s="25" t="s">
        <v>79</v>
      </c>
      <c r="D279" s="25" t="str">
        <f t="shared" ref="D279:G279" si="200">D198</f>
        <v>Resilience attributes</v>
      </c>
      <c r="E279" s="25" t="str">
        <f t="shared" si="200"/>
        <v>Support rural life</v>
      </c>
      <c r="F279" s="25" t="str">
        <f t="shared" si="200"/>
        <v>Support rural life</v>
      </c>
      <c r="G279" s="25" t="str">
        <f t="shared" si="200"/>
        <v>Support rural life</v>
      </c>
      <c r="H279" s="65">
        <f>RAWData!AF38</f>
        <v>1</v>
      </c>
      <c r="I279" s="30"/>
    </row>
    <row r="280" spans="1:9" x14ac:dyDescent="0.3">
      <c r="A280" s="25" t="str">
        <f t="shared" si="196"/>
        <v>IT-Hazelnut</v>
      </c>
      <c r="B280" s="25" t="s">
        <v>79</v>
      </c>
      <c r="C280" s="25" t="s">
        <v>79</v>
      </c>
      <c r="D280" s="25" t="str">
        <f t="shared" ref="D280:G280" si="201">D199</f>
        <v>Resilience attributes</v>
      </c>
      <c r="E280" s="25" t="str">
        <f t="shared" si="201"/>
        <v>Infrastructure for innovation</v>
      </c>
      <c r="F280" s="25" t="str">
        <f t="shared" si="201"/>
        <v>Infrastructure for innovation</v>
      </c>
      <c r="G280" s="25" t="str">
        <f t="shared" si="201"/>
        <v>Infrastructure for innovation</v>
      </c>
      <c r="H280" s="65">
        <f>RAWData!AF39</f>
        <v>1</v>
      </c>
      <c r="I280" s="30"/>
    </row>
    <row r="281" spans="1:9" x14ac:dyDescent="0.3">
      <c r="A281" s="25" t="str">
        <f t="shared" si="196"/>
        <v>IT-Hazelnut</v>
      </c>
      <c r="B281" s="25" t="s">
        <v>79</v>
      </c>
      <c r="C281" s="25" t="s">
        <v>79</v>
      </c>
      <c r="D281" s="25" t="str">
        <f t="shared" ref="D281:G281" si="202">D200</f>
        <v>Resilience attributes</v>
      </c>
      <c r="E281" s="25" t="str">
        <f t="shared" si="202"/>
        <v>Diverse policies</v>
      </c>
      <c r="F281" s="25" t="str">
        <f t="shared" si="202"/>
        <v>Diverse policies</v>
      </c>
      <c r="G281" s="25" t="str">
        <f t="shared" si="202"/>
        <v>Diverse policies</v>
      </c>
      <c r="H281" s="65">
        <f>RAWData!AF40</f>
        <v>1</v>
      </c>
      <c r="I281" s="30"/>
    </row>
    <row r="282" spans="1:9" x14ac:dyDescent="0.3">
      <c r="A282" s="25" t="str">
        <f t="shared" si="196"/>
        <v>NL-Arable</v>
      </c>
      <c r="B282" s="25" t="s">
        <v>121</v>
      </c>
      <c r="C282" s="25" t="s">
        <v>135</v>
      </c>
      <c r="D282" s="25" t="str">
        <f t="shared" ref="D282:G282" si="203">D201</f>
        <v>Indicator</v>
      </c>
      <c r="E282" s="25" t="str">
        <f t="shared" si="203"/>
        <v>Starch potato production</v>
      </c>
      <c r="F282" s="25" t="str">
        <f t="shared" si="203"/>
        <v>Food production</v>
      </c>
      <c r="G282" s="25">
        <f t="shared" si="203"/>
        <v>0</v>
      </c>
      <c r="H282" s="65">
        <f>RAWData!AF41</f>
        <v>1</v>
      </c>
      <c r="I282" s="30"/>
    </row>
    <row r="283" spans="1:9" x14ac:dyDescent="0.3">
      <c r="A283" s="25" t="str">
        <f t="shared" si="196"/>
        <v>NL-Arable</v>
      </c>
      <c r="B283" s="25" t="s">
        <v>121</v>
      </c>
      <c r="C283" s="25" t="s">
        <v>135</v>
      </c>
      <c r="D283" s="25" t="str">
        <f t="shared" ref="D283:G283" si="204">D202</f>
        <v>Indicator</v>
      </c>
      <c r="E283" s="25" t="str">
        <f t="shared" si="204"/>
        <v>Profitability</v>
      </c>
      <c r="F283" s="25" t="str">
        <f t="shared" si="204"/>
        <v>Economic viability</v>
      </c>
      <c r="G283" s="25">
        <f t="shared" si="204"/>
        <v>0</v>
      </c>
      <c r="H283" s="65">
        <f>RAWData!AF42</f>
        <v>1</v>
      </c>
      <c r="I283" s="30"/>
    </row>
    <row r="284" spans="1:9" x14ac:dyDescent="0.3">
      <c r="A284" s="25" t="str">
        <f t="shared" si="196"/>
        <v>NL-Arable</v>
      </c>
      <c r="B284" s="25" t="s">
        <v>121</v>
      </c>
      <c r="C284" s="25" t="s">
        <v>135</v>
      </c>
      <c r="D284" s="25" t="str">
        <f t="shared" ref="D284:G284" si="205">D203</f>
        <v>Indicator</v>
      </c>
      <c r="E284" s="25" t="str">
        <f t="shared" si="205"/>
        <v>Soil quality</v>
      </c>
      <c r="F284" s="25" t="str">
        <f t="shared" si="205"/>
        <v>Natural Resources</v>
      </c>
      <c r="G284" s="25">
        <f t="shared" si="205"/>
        <v>0</v>
      </c>
      <c r="H284" s="65">
        <f>RAWData!AF43</f>
        <v>1</v>
      </c>
      <c r="I284" s="30"/>
    </row>
    <row r="285" spans="1:9" x14ac:dyDescent="0.3">
      <c r="A285" s="25" t="str">
        <f t="shared" si="196"/>
        <v>NL-Arable</v>
      </c>
      <c r="B285" s="25" t="s">
        <v>121</v>
      </c>
      <c r="C285" s="25" t="s">
        <v>135</v>
      </c>
      <c r="D285" s="25" t="str">
        <f t="shared" ref="D285:G285" si="206">D204</f>
        <v>Indicator</v>
      </c>
      <c r="E285" s="25" t="str">
        <f t="shared" si="206"/>
        <v>Water availability</v>
      </c>
      <c r="F285" s="25" t="str">
        <f t="shared" si="206"/>
        <v>Natural Resources</v>
      </c>
      <c r="G285" s="25">
        <f t="shared" si="206"/>
        <v>0</v>
      </c>
      <c r="H285" s="65">
        <f>RAWData!AF44</f>
        <v>1</v>
      </c>
      <c r="I285" s="30"/>
    </row>
    <row r="286" spans="1:9" x14ac:dyDescent="0.3">
      <c r="A286" s="25" t="str">
        <f t="shared" si="196"/>
        <v>NL-Arable</v>
      </c>
      <c r="B286" s="25" t="s">
        <v>121</v>
      </c>
      <c r="C286" s="25" t="s">
        <v>135</v>
      </c>
      <c r="D286" s="25" t="str">
        <f t="shared" ref="D286:G286" si="207">D205</f>
        <v>Resilience attributes</v>
      </c>
      <c r="E286" s="25" t="str">
        <f t="shared" si="207"/>
        <v>Reasonable profitable</v>
      </c>
      <c r="F286" s="25" t="str">
        <f t="shared" si="207"/>
        <v>Reasonable profitable</v>
      </c>
      <c r="G286" s="25" t="str">
        <f t="shared" si="207"/>
        <v>Reasonable profitable</v>
      </c>
      <c r="H286" s="65">
        <f>RAWData!AF45</f>
        <v>1</v>
      </c>
      <c r="I286" s="30"/>
    </row>
    <row r="287" spans="1:9" x14ac:dyDescent="0.3">
      <c r="A287" s="25" t="str">
        <f t="shared" si="196"/>
        <v>NL-Arable</v>
      </c>
      <c r="B287" s="25" t="s">
        <v>121</v>
      </c>
      <c r="C287" s="25" t="s">
        <v>135</v>
      </c>
      <c r="D287" s="25" t="str">
        <f t="shared" ref="D287:G287" si="208">D206</f>
        <v>Resilience attributes</v>
      </c>
      <c r="E287" s="25" t="str">
        <f t="shared" si="208"/>
        <v>Socially self-organised</v>
      </c>
      <c r="F287" s="25" t="str">
        <f t="shared" si="208"/>
        <v>Socially self-organised</v>
      </c>
      <c r="G287" s="25" t="str">
        <f t="shared" si="208"/>
        <v>Socially self-organised</v>
      </c>
      <c r="H287" s="65">
        <f>RAWData!AF46</f>
        <v>0</v>
      </c>
    </row>
    <row r="288" spans="1:9" x14ac:dyDescent="0.3">
      <c r="A288" s="25" t="str">
        <f t="shared" si="196"/>
        <v>NL-Arable</v>
      </c>
      <c r="B288" s="25" t="s">
        <v>121</v>
      </c>
      <c r="C288" s="25" t="s">
        <v>135</v>
      </c>
      <c r="D288" s="25" t="str">
        <f t="shared" ref="D288:G288" si="209">D207</f>
        <v>Resilience attributes</v>
      </c>
      <c r="E288" s="25" t="str">
        <f t="shared" si="209"/>
        <v>Infrastructure for innovation</v>
      </c>
      <c r="F288" s="25" t="str">
        <f t="shared" si="209"/>
        <v>Infrastructure for innovation</v>
      </c>
      <c r="G288" s="25" t="str">
        <f t="shared" si="209"/>
        <v>Infrastructure for innovation</v>
      </c>
      <c r="H288" s="65">
        <f>RAWData!AF47</f>
        <v>2</v>
      </c>
    </row>
    <row r="289" spans="1:9" x14ac:dyDescent="0.3">
      <c r="A289" s="25" t="str">
        <f t="shared" si="196"/>
        <v>NL-Arable</v>
      </c>
      <c r="B289" s="25" t="s">
        <v>121</v>
      </c>
      <c r="C289" s="25" t="s">
        <v>135</v>
      </c>
      <c r="D289" s="25" t="str">
        <f t="shared" ref="D289:G289" si="210">D208</f>
        <v>Resilience attributes</v>
      </c>
      <c r="E289" s="25" t="str">
        <f t="shared" si="210"/>
        <v>Production coupled with local and natural capital</v>
      </c>
      <c r="F289" s="25" t="str">
        <f t="shared" si="210"/>
        <v>Production coupled with local and natural capital</v>
      </c>
      <c r="G289" s="25" t="str">
        <f t="shared" si="210"/>
        <v>Production coupled with local and natural capital</v>
      </c>
      <c r="H289" s="65">
        <f>RAWData!AF48</f>
        <v>1</v>
      </c>
    </row>
    <row r="290" spans="1:9" x14ac:dyDescent="0.3">
      <c r="A290" s="25" t="str">
        <f t="shared" si="196"/>
        <v>NL-Arable</v>
      </c>
      <c r="B290" s="25" t="s">
        <v>121</v>
      </c>
      <c r="C290" s="25" t="s">
        <v>135</v>
      </c>
      <c r="D290" s="25" t="str">
        <f t="shared" ref="D290:G290" si="211">D209</f>
        <v>Resilience attributes</v>
      </c>
      <c r="E290" s="25" t="str">
        <f t="shared" si="211"/>
        <v>Functional diversity</v>
      </c>
      <c r="F290" s="25" t="str">
        <f t="shared" si="211"/>
        <v>Functional diversity</v>
      </c>
      <c r="G290" s="25" t="str">
        <f t="shared" si="211"/>
        <v>Functional diversity</v>
      </c>
      <c r="H290" s="65">
        <f>RAWData!AF49</f>
        <v>0</v>
      </c>
    </row>
    <row r="291" spans="1:9" x14ac:dyDescent="0.3">
      <c r="A291" s="25" t="str">
        <f t="shared" si="196"/>
        <v>NL-Arable</v>
      </c>
      <c r="B291" s="25" t="s">
        <v>121</v>
      </c>
      <c r="C291" s="25" t="s">
        <v>135</v>
      </c>
      <c r="D291" s="25" t="str">
        <f t="shared" ref="D291:G291" si="212">D210</f>
        <v>Resilience attributes</v>
      </c>
      <c r="E291" s="25" t="str">
        <f t="shared" si="212"/>
        <v>Exposed to disturbance</v>
      </c>
      <c r="F291" s="25" t="str">
        <f t="shared" si="212"/>
        <v>Exposed to disturbance</v>
      </c>
      <c r="G291" s="25" t="str">
        <f t="shared" si="212"/>
        <v>Exposed to disturbance</v>
      </c>
      <c r="H291" s="65">
        <f>RAWData!AF50</f>
        <v>1</v>
      </c>
    </row>
    <row r="292" spans="1:9" x14ac:dyDescent="0.3">
      <c r="A292" s="25" t="str">
        <f t="shared" si="196"/>
        <v>PL-Horticulture</v>
      </c>
      <c r="B292" s="25" t="s">
        <v>24</v>
      </c>
      <c r="C292" s="25" t="s">
        <v>135</v>
      </c>
      <c r="D292" s="25" t="str">
        <f t="shared" ref="D292:G292" si="213">D211</f>
        <v>Indicator</v>
      </c>
      <c r="E292" s="25" t="str">
        <f t="shared" si="213"/>
        <v>Utilised agricultural area</v>
      </c>
      <c r="F292" s="25" t="str">
        <f t="shared" si="213"/>
        <v>Food production</v>
      </c>
      <c r="G292" s="25">
        <f t="shared" si="213"/>
        <v>0</v>
      </c>
      <c r="H292" s="65">
        <f>RAWData!AF51</f>
        <v>0</v>
      </c>
    </row>
    <row r="293" spans="1:9" x14ac:dyDescent="0.3">
      <c r="A293" s="25" t="str">
        <f t="shared" si="196"/>
        <v>PL-Horticulture</v>
      </c>
      <c r="B293" s="25" t="s">
        <v>24</v>
      </c>
      <c r="C293" s="25" t="s">
        <v>135</v>
      </c>
      <c r="D293" s="25" t="str">
        <f t="shared" ref="D293:G293" si="214">D212</f>
        <v>Indicator</v>
      </c>
      <c r="E293" s="25" t="str">
        <f t="shared" si="214"/>
        <v>Purchase prices for agricultural products</v>
      </c>
      <c r="F293" s="25" t="str">
        <f t="shared" si="214"/>
        <v>Economic viability</v>
      </c>
      <c r="G293" s="25">
        <f t="shared" si="214"/>
        <v>0</v>
      </c>
      <c r="H293" s="65">
        <f>RAWData!AF52</f>
        <v>0.5</v>
      </c>
      <c r="I293" s="61"/>
    </row>
    <row r="294" spans="1:9" x14ac:dyDescent="0.3">
      <c r="A294" s="25" t="str">
        <f t="shared" si="196"/>
        <v>PL-Horticulture</v>
      </c>
      <c r="B294" s="25" t="s">
        <v>24</v>
      </c>
      <c r="C294" s="25" t="s">
        <v>135</v>
      </c>
      <c r="D294" s="25" t="str">
        <f t="shared" ref="D294:G294" si="215">D213</f>
        <v>Indicator</v>
      </c>
      <c r="E294" s="25" t="str">
        <f t="shared" si="215"/>
        <v>Income dynamics</v>
      </c>
      <c r="F294" s="25" t="str">
        <f t="shared" si="215"/>
        <v>Economic viability</v>
      </c>
      <c r="G294" s="25">
        <f t="shared" si="215"/>
        <v>0</v>
      </c>
      <c r="H294" s="65">
        <f>RAWData!AF53</f>
        <v>0.5</v>
      </c>
    </row>
    <row r="295" spans="1:9" x14ac:dyDescent="0.3">
      <c r="A295" s="25" t="str">
        <f t="shared" si="196"/>
        <v>PL-Horticulture</v>
      </c>
      <c r="B295" s="25" t="s">
        <v>24</v>
      </c>
      <c r="C295" s="25" t="s">
        <v>135</v>
      </c>
      <c r="D295" s="25" t="str">
        <f t="shared" ref="D295:G295" si="216">D214</f>
        <v>Indicator</v>
      </c>
      <c r="E295" s="25" t="str">
        <f t="shared" si="216"/>
        <v>Labour costs</v>
      </c>
      <c r="F295" s="25" t="str">
        <f t="shared" si="216"/>
        <v>Economic viability</v>
      </c>
      <c r="G295" s="25">
        <f t="shared" si="216"/>
        <v>0</v>
      </c>
      <c r="H295" s="65">
        <f>RAWData!AF54</f>
        <v>0.5</v>
      </c>
      <c r="I295" s="61"/>
    </row>
    <row r="296" spans="1:9" x14ac:dyDescent="0.3">
      <c r="A296" s="25" t="str">
        <f t="shared" si="196"/>
        <v>PL-Horticulture</v>
      </c>
      <c r="B296" s="25" t="s">
        <v>24</v>
      </c>
      <c r="C296" s="25" t="s">
        <v>135</v>
      </c>
      <c r="D296" s="25" t="str">
        <f t="shared" ref="D296:G296" si="217">D215</f>
        <v>Resilience attributes</v>
      </c>
      <c r="E296" s="25" t="str">
        <f t="shared" si="217"/>
        <v>Production coupled with local and natural capital</v>
      </c>
      <c r="F296" s="25" t="str">
        <f t="shared" si="217"/>
        <v>Production coupled with local and natural capital</v>
      </c>
      <c r="G296" s="25" t="str">
        <f t="shared" si="217"/>
        <v>Production coupled with local and natural capital</v>
      </c>
      <c r="H296" s="65">
        <f>RAWData!AF55</f>
        <v>1</v>
      </c>
      <c r="I296" s="61"/>
    </row>
    <row r="297" spans="1:9" x14ac:dyDescent="0.3">
      <c r="A297" s="25" t="str">
        <f t="shared" si="196"/>
        <v>PL-Horticulture</v>
      </c>
      <c r="B297" s="25" t="s">
        <v>24</v>
      </c>
      <c r="C297" s="25" t="s">
        <v>135</v>
      </c>
      <c r="D297" s="25" t="str">
        <f t="shared" ref="D297:G297" si="218">D216</f>
        <v>Resilience attributes</v>
      </c>
      <c r="E297" s="25" t="str">
        <f t="shared" si="218"/>
        <v>Functional diversity</v>
      </c>
      <c r="F297" s="25" t="str">
        <f t="shared" si="218"/>
        <v>Functional diversity</v>
      </c>
      <c r="G297" s="25" t="str">
        <f t="shared" si="218"/>
        <v>Functional diversity</v>
      </c>
      <c r="H297" s="65">
        <f>RAWData!AF56</f>
        <v>0</v>
      </c>
      <c r="I297" s="61"/>
    </row>
    <row r="298" spans="1:9" x14ac:dyDescent="0.3">
      <c r="A298" s="25" t="str">
        <f t="shared" si="196"/>
        <v>PL-Horticulture</v>
      </c>
      <c r="B298" s="25" t="s">
        <v>24</v>
      </c>
      <c r="C298" s="25" t="s">
        <v>135</v>
      </c>
      <c r="D298" s="25" t="str">
        <f t="shared" ref="D298:G298" si="219">D217</f>
        <v>Resilience attributes</v>
      </c>
      <c r="E298" s="25" t="str">
        <f t="shared" si="219"/>
        <v>Response diversity</v>
      </c>
      <c r="F298" s="25" t="str">
        <f t="shared" si="219"/>
        <v>Response diversity</v>
      </c>
      <c r="G298" s="25" t="str">
        <f t="shared" si="219"/>
        <v>Response diversity</v>
      </c>
      <c r="H298" s="65">
        <f>RAWData!AF57</f>
        <v>0</v>
      </c>
    </row>
    <row r="299" spans="1:9" x14ac:dyDescent="0.3">
      <c r="A299" s="25" t="str">
        <f t="shared" si="196"/>
        <v>PL-Horticulture</v>
      </c>
      <c r="B299" s="25" t="s">
        <v>24</v>
      </c>
      <c r="C299" s="25" t="s">
        <v>135</v>
      </c>
      <c r="D299" s="25" t="str">
        <f t="shared" ref="D299:G299" si="220">D218</f>
        <v>Resilience attributes</v>
      </c>
      <c r="E299" s="25" t="str">
        <f t="shared" si="220"/>
        <v>Reasonable profitable</v>
      </c>
      <c r="F299" s="25" t="str">
        <f t="shared" si="220"/>
        <v>Reasonable profitable</v>
      </c>
      <c r="G299" s="25" t="str">
        <f t="shared" si="220"/>
        <v>Reasonable profitable</v>
      </c>
      <c r="H299" s="65">
        <f>RAWData!AF58</f>
        <v>0.5</v>
      </c>
    </row>
    <row r="300" spans="1:9" x14ac:dyDescent="0.3">
      <c r="A300" s="25" t="str">
        <f t="shared" si="196"/>
        <v>RO-Mixed</v>
      </c>
      <c r="B300" s="30" t="s">
        <v>168</v>
      </c>
      <c r="C300" s="25" t="s">
        <v>182</v>
      </c>
      <c r="D300" s="25" t="str">
        <f t="shared" ref="D300:G300" si="221">D219</f>
        <v>Indicator</v>
      </c>
      <c r="E300" s="25" t="str">
        <f t="shared" si="221"/>
        <v>Agricultural production</v>
      </c>
      <c r="F300" s="25" t="str">
        <f t="shared" si="221"/>
        <v>Food production</v>
      </c>
      <c r="G300" s="25">
        <f t="shared" si="221"/>
        <v>0</v>
      </c>
      <c r="H300" s="65">
        <f>RAWData!AF59</f>
        <v>2</v>
      </c>
    </row>
    <row r="301" spans="1:9" x14ac:dyDescent="0.3">
      <c r="A301" s="25" t="str">
        <f t="shared" si="196"/>
        <v>RO-Mixed</v>
      </c>
      <c r="B301" s="30" t="s">
        <v>168</v>
      </c>
      <c r="C301" s="25" t="s">
        <v>182</v>
      </c>
      <c r="D301" s="25" t="str">
        <f t="shared" ref="D301:G301" si="222">D220</f>
        <v>Indicator</v>
      </c>
      <c r="E301" s="25" t="str">
        <f t="shared" si="222"/>
        <v>Sales of agricultural products</v>
      </c>
      <c r="F301" s="25" t="str">
        <f t="shared" si="222"/>
        <v>Bio-based resources</v>
      </c>
      <c r="G301" s="25">
        <f t="shared" si="222"/>
        <v>0</v>
      </c>
      <c r="H301" s="65">
        <f>RAWData!AF60</f>
        <v>1</v>
      </c>
      <c r="I301" s="61"/>
    </row>
    <row r="302" spans="1:9" x14ac:dyDescent="0.3">
      <c r="A302" s="25" t="str">
        <f t="shared" si="196"/>
        <v>RO-Mixed</v>
      </c>
      <c r="B302" s="30" t="s">
        <v>168</v>
      </c>
      <c r="C302" s="25" t="s">
        <v>182</v>
      </c>
      <c r="D302" s="25" t="str">
        <f t="shared" ref="D302:G302" si="223">D221</f>
        <v>Indicator</v>
      </c>
      <c r="E302" s="25" t="str">
        <f t="shared" si="223"/>
        <v>Subsidies</v>
      </c>
      <c r="F302" s="25" t="str">
        <f t="shared" si="223"/>
        <v>Economic viability</v>
      </c>
      <c r="G302" s="25">
        <f t="shared" si="223"/>
        <v>0</v>
      </c>
      <c r="H302" s="65">
        <f>RAWData!AF61</f>
        <v>0</v>
      </c>
    </row>
    <row r="303" spans="1:9" x14ac:dyDescent="0.3">
      <c r="A303" s="25" t="str">
        <f t="shared" si="196"/>
        <v>RO-Mixed</v>
      </c>
      <c r="B303" s="30" t="s">
        <v>168</v>
      </c>
      <c r="C303" s="25" t="s">
        <v>182</v>
      </c>
      <c r="D303" s="25" t="str">
        <f t="shared" ref="D303:G303" si="224">D222</f>
        <v>Indicator</v>
      </c>
      <c r="E303" s="25" t="str">
        <f t="shared" si="224"/>
        <v>Awareness of biodiversity importance</v>
      </c>
      <c r="F303" s="25" t="str">
        <f t="shared" si="224"/>
        <v>Biodiversity &amp; habitat</v>
      </c>
      <c r="G303" s="25">
        <f t="shared" si="224"/>
        <v>0</v>
      </c>
      <c r="H303" s="65">
        <f>RAWData!AF62</f>
        <v>2</v>
      </c>
    </row>
    <row r="304" spans="1:9" x14ac:dyDescent="0.3">
      <c r="A304" s="25" t="str">
        <f t="shared" si="196"/>
        <v>RO-Mixed</v>
      </c>
      <c r="B304" s="30" t="s">
        <v>168</v>
      </c>
      <c r="C304" s="25" t="s">
        <v>182</v>
      </c>
      <c r="D304" s="25" t="str">
        <f t="shared" ref="D304:G304" si="225">D223</f>
        <v>Resilience attributes</v>
      </c>
      <c r="E304" s="25" t="str">
        <f t="shared" si="225"/>
        <v>Spatial and temporal heterogeneity (farm types)</v>
      </c>
      <c r="F304" s="25" t="str">
        <f t="shared" si="225"/>
        <v>Spatial and temporal heterogeneity (farm types)</v>
      </c>
      <c r="G304" s="25" t="str">
        <f t="shared" si="225"/>
        <v>Spatial and temporal heterogeneity (farm types)</v>
      </c>
      <c r="H304" s="65">
        <f>RAWData!AF63</f>
        <v>0</v>
      </c>
    </row>
    <row r="305" spans="1:9" x14ac:dyDescent="0.3">
      <c r="A305" s="25" t="str">
        <f t="shared" si="196"/>
        <v>RO-Mixed</v>
      </c>
      <c r="B305" s="30" t="s">
        <v>168</v>
      </c>
      <c r="C305" s="25" t="s">
        <v>182</v>
      </c>
      <c r="D305" s="25" t="str">
        <f t="shared" ref="D305:G305" si="226">D224</f>
        <v>Resilience attributes</v>
      </c>
      <c r="E305" s="25" t="str">
        <f t="shared" si="226"/>
        <v>Support rural life</v>
      </c>
      <c r="F305" s="25" t="str">
        <f t="shared" si="226"/>
        <v>Support rural life</v>
      </c>
      <c r="G305" s="25" t="str">
        <f t="shared" si="226"/>
        <v>Support rural life</v>
      </c>
      <c r="H305" s="65">
        <f>RAWData!AF64</f>
        <v>1</v>
      </c>
    </row>
    <row r="306" spans="1:9" x14ac:dyDescent="0.3">
      <c r="A306" s="25" t="str">
        <f t="shared" si="196"/>
        <v>RO-Mixed</v>
      </c>
      <c r="B306" s="30" t="s">
        <v>168</v>
      </c>
      <c r="C306" s="25" t="s">
        <v>182</v>
      </c>
      <c r="D306" s="25" t="str">
        <f t="shared" ref="D306:G306" si="227">D225</f>
        <v>Resilience attributes</v>
      </c>
      <c r="E306" s="25" t="str">
        <f t="shared" si="227"/>
        <v>Appropriately connected with actors outside the farming system</v>
      </c>
      <c r="F306" s="25" t="str">
        <f t="shared" si="227"/>
        <v>Appropriately connected with actors outside the farming system</v>
      </c>
      <c r="G306" s="25" t="str">
        <f t="shared" si="227"/>
        <v>Appropriately connected with actors outside the farming system</v>
      </c>
      <c r="H306" s="65">
        <f>RAWData!AF65</f>
        <v>1</v>
      </c>
    </row>
    <row r="307" spans="1:9" x14ac:dyDescent="0.3">
      <c r="A307" s="25" t="str">
        <f t="shared" si="196"/>
        <v>RO-Mixed</v>
      </c>
      <c r="B307" s="30" t="s">
        <v>168</v>
      </c>
      <c r="C307" s="25" t="s">
        <v>182</v>
      </c>
      <c r="D307" s="25" t="str">
        <f t="shared" ref="D307:G307" si="228">D226</f>
        <v>Resilience attributes</v>
      </c>
      <c r="E307" s="25" t="str">
        <f t="shared" si="228"/>
        <v>Coupled with local and natural capital (legislation)</v>
      </c>
      <c r="F307" s="25" t="str">
        <f t="shared" si="228"/>
        <v>Coupled with local and natural capital (legislation)</v>
      </c>
      <c r="G307" s="25" t="str">
        <f t="shared" si="228"/>
        <v>Coupled with local and natural capital (legislation)</v>
      </c>
      <c r="H307" s="65">
        <f>RAWData!AF66</f>
        <v>2</v>
      </c>
    </row>
    <row r="308" spans="1:9" x14ac:dyDescent="0.3">
      <c r="A308" s="25" t="str">
        <f t="shared" si="196"/>
        <v>SE-Poultry</v>
      </c>
      <c r="B308" s="25" t="s">
        <v>130</v>
      </c>
      <c r="C308" s="25" t="s">
        <v>22</v>
      </c>
      <c r="D308" s="25" t="str">
        <f t="shared" ref="D308:G308" si="229">D227</f>
        <v>Extra indicator</v>
      </c>
      <c r="E308" s="25" t="str">
        <f t="shared" si="229"/>
        <v>Farm size</v>
      </c>
      <c r="F308" s="25">
        <f t="shared" si="229"/>
        <v>0</v>
      </c>
      <c r="G308" s="25">
        <f t="shared" si="229"/>
        <v>0</v>
      </c>
      <c r="H308" s="65">
        <f>RAWData!AF67</f>
        <v>0</v>
      </c>
    </row>
    <row r="309" spans="1:9" x14ac:dyDescent="0.3">
      <c r="A309" s="25" t="str">
        <f t="shared" si="196"/>
        <v>SE-Poultry</v>
      </c>
      <c r="B309" s="25" t="s">
        <v>130</v>
      </c>
      <c r="C309" s="25" t="s">
        <v>22</v>
      </c>
      <c r="D309" s="25" t="str">
        <f t="shared" ref="D309:G309" si="230">D228</f>
        <v>Indicator</v>
      </c>
      <c r="E309" s="25" t="str">
        <f t="shared" si="230"/>
        <v>Viable income</v>
      </c>
      <c r="F309" s="25" t="str">
        <f t="shared" si="230"/>
        <v>Economic viability</v>
      </c>
      <c r="G309" s="25">
        <f t="shared" si="230"/>
        <v>0</v>
      </c>
      <c r="H309" s="65">
        <f>RAWData!AF68</f>
        <v>-0.5</v>
      </c>
    </row>
    <row r="310" spans="1:9" x14ac:dyDescent="0.3">
      <c r="A310" s="25" t="str">
        <f t="shared" si="196"/>
        <v>SE-Poultry</v>
      </c>
      <c r="B310" s="25" t="s">
        <v>130</v>
      </c>
      <c r="C310" s="25" t="s">
        <v>22</v>
      </c>
      <c r="D310" s="25" t="str">
        <f t="shared" ref="D310:G310" si="231">D229</f>
        <v>Indicator</v>
      </c>
      <c r="E310" s="25" t="str">
        <f t="shared" si="231"/>
        <v>Healthy and affordable products</v>
      </c>
      <c r="F310" s="25" t="str">
        <f t="shared" si="231"/>
        <v>Food production</v>
      </c>
      <c r="G310" s="25">
        <f t="shared" si="231"/>
        <v>0</v>
      </c>
      <c r="H310" s="65">
        <f>RAWData!AF69</f>
        <v>0</v>
      </c>
    </row>
    <row r="311" spans="1:9" x14ac:dyDescent="0.3">
      <c r="A311" s="25" t="str">
        <f t="shared" si="196"/>
        <v>SE-Poultry</v>
      </c>
      <c r="B311" s="25" t="s">
        <v>130</v>
      </c>
      <c r="C311" s="25" t="s">
        <v>22</v>
      </c>
      <c r="D311" s="25" t="str">
        <f t="shared" ref="D311:G311" si="232">D230</f>
        <v>Indicator</v>
      </c>
      <c r="E311" s="25" t="str">
        <f t="shared" si="232"/>
        <v>Maintain natural resources in good conditions</v>
      </c>
      <c r="F311" s="25" t="str">
        <f t="shared" si="232"/>
        <v>Natural Resources</v>
      </c>
      <c r="G311" s="25">
        <f t="shared" si="232"/>
        <v>0</v>
      </c>
      <c r="H311" s="65">
        <f>RAWData!AF70</f>
        <v>0</v>
      </c>
    </row>
    <row r="312" spans="1:9" x14ac:dyDescent="0.3">
      <c r="A312" s="25" t="str">
        <f t="shared" si="196"/>
        <v>SE-Poultry</v>
      </c>
      <c r="B312" s="25" t="s">
        <v>130</v>
      </c>
      <c r="C312" s="25" t="s">
        <v>22</v>
      </c>
      <c r="D312" s="25" t="str">
        <f t="shared" ref="D312:G312" si="233">D231</f>
        <v>Indicator</v>
      </c>
      <c r="E312" s="25" t="str">
        <f t="shared" si="233"/>
        <v xml:space="preserve">Animal health and welfare </v>
      </c>
      <c r="F312" s="25" t="str">
        <f t="shared" si="233"/>
        <v>Animal health &amp; welfare</v>
      </c>
      <c r="G312" s="25">
        <f t="shared" si="233"/>
        <v>0</v>
      </c>
      <c r="H312" s="65" t="str">
        <f>RAWData!AF71</f>
        <v/>
      </c>
    </row>
    <row r="313" spans="1:9" x14ac:dyDescent="0.3">
      <c r="A313" s="25" t="str">
        <f t="shared" si="196"/>
        <v>SE-Poultry</v>
      </c>
      <c r="B313" s="25" t="s">
        <v>130</v>
      </c>
      <c r="C313" s="25" t="s">
        <v>22</v>
      </c>
      <c r="D313" s="25" t="str">
        <f t="shared" ref="D313:G313" si="234">D232</f>
        <v>Resilience attributes</v>
      </c>
      <c r="E313" s="25" t="str">
        <f t="shared" si="234"/>
        <v>Response diversity</v>
      </c>
      <c r="F313" s="25" t="str">
        <f t="shared" si="234"/>
        <v>Response diversity</v>
      </c>
      <c r="G313" s="25" t="str">
        <f t="shared" si="234"/>
        <v>Response diversity</v>
      </c>
      <c r="H313" s="65">
        <f>RAWData!AF72</f>
        <v>1</v>
      </c>
    </row>
    <row r="314" spans="1:9" x14ac:dyDescent="0.3">
      <c r="A314" s="25" t="str">
        <f t="shared" si="196"/>
        <v>SE-Poultry</v>
      </c>
      <c r="B314" s="25" t="s">
        <v>130</v>
      </c>
      <c r="C314" s="25" t="s">
        <v>22</v>
      </c>
      <c r="D314" s="25" t="str">
        <f t="shared" ref="D314:G314" si="235">D233</f>
        <v>Resilience attributes</v>
      </c>
      <c r="E314" s="25" t="str">
        <f t="shared" si="235"/>
        <v>Reasonable profitable</v>
      </c>
      <c r="F314" s="25" t="str">
        <f t="shared" si="235"/>
        <v>Reasonable profitable</v>
      </c>
      <c r="G314" s="25" t="str">
        <f t="shared" si="235"/>
        <v>Reasonable profitable</v>
      </c>
      <c r="H314" s="65">
        <f>RAWData!AF73</f>
        <v>-0.5</v>
      </c>
    </row>
    <row r="315" spans="1:9" x14ac:dyDescent="0.3">
      <c r="A315" s="25" t="str">
        <f t="shared" si="196"/>
        <v>SE-Poultry</v>
      </c>
      <c r="B315" s="25" t="s">
        <v>130</v>
      </c>
      <c r="C315" s="25" t="s">
        <v>22</v>
      </c>
      <c r="D315" s="25" t="str">
        <f t="shared" ref="D315:G315" si="236">D234</f>
        <v>Resilience attributes</v>
      </c>
      <c r="E315" s="25" t="str">
        <f t="shared" si="236"/>
        <v>Functional diversity</v>
      </c>
      <c r="F315" s="25" t="str">
        <f t="shared" si="236"/>
        <v>Functional diversity</v>
      </c>
      <c r="G315" s="25" t="str">
        <f t="shared" si="236"/>
        <v>Functional diversity</v>
      </c>
      <c r="H315" s="65">
        <f>RAWData!AF74</f>
        <v>1</v>
      </c>
    </row>
    <row r="316" spans="1:9" x14ac:dyDescent="0.3">
      <c r="A316" s="25" t="str">
        <f t="shared" si="196"/>
        <v>SE-Poultry</v>
      </c>
      <c r="B316" s="25" t="s">
        <v>130</v>
      </c>
      <c r="C316" s="25" t="s">
        <v>22</v>
      </c>
      <c r="D316" s="25" t="str">
        <f t="shared" ref="D316:G316" si="237">D235</f>
        <v>Resilience attributes</v>
      </c>
      <c r="E316" s="25" t="str">
        <f t="shared" si="237"/>
        <v>Exposed to disturbance</v>
      </c>
      <c r="F316" s="25" t="str">
        <f t="shared" si="237"/>
        <v>Exposed to disturbance</v>
      </c>
      <c r="G316" s="25" t="str">
        <f t="shared" si="237"/>
        <v>Exposed to disturbance</v>
      </c>
      <c r="H316" s="65">
        <f>RAWData!AF75</f>
        <v>0</v>
      </c>
    </row>
    <row r="317" spans="1:9" x14ac:dyDescent="0.3">
      <c r="A317" s="25" t="str">
        <f t="shared" si="196"/>
        <v>SE-Poultry</v>
      </c>
      <c r="B317" s="25" t="s">
        <v>130</v>
      </c>
      <c r="C317" s="25" t="s">
        <v>22</v>
      </c>
      <c r="D317" s="25" t="str">
        <f t="shared" ref="D317:G317" si="238">D236</f>
        <v>Resilience attributes</v>
      </c>
      <c r="E317" s="25" t="str">
        <f t="shared" si="238"/>
        <v>Infrastructure for innovation</v>
      </c>
      <c r="F317" s="25" t="str">
        <f t="shared" si="238"/>
        <v>Infrastructure for innovation</v>
      </c>
      <c r="G317" s="25" t="str">
        <f t="shared" si="238"/>
        <v>Infrastructure for innovation</v>
      </c>
      <c r="H317" s="65">
        <f>RAWData!AF76</f>
        <v>1</v>
      </c>
    </row>
    <row r="318" spans="1:9" x14ac:dyDescent="0.3">
      <c r="A318" s="25" t="str">
        <f t="shared" si="196"/>
        <v>UK-Arable</v>
      </c>
      <c r="B318" s="25" t="s">
        <v>54</v>
      </c>
      <c r="C318" s="25" t="s">
        <v>22</v>
      </c>
      <c r="D318" s="25" t="str">
        <f t="shared" ref="D318:G318" si="239">D237</f>
        <v>Indicator</v>
      </c>
      <c r="E318" s="25" t="str">
        <f t="shared" si="239"/>
        <v>Soil health</v>
      </c>
      <c r="F318" s="25" t="str">
        <f t="shared" si="239"/>
        <v>Natural Resources</v>
      </c>
      <c r="G318" s="25">
        <f t="shared" si="239"/>
        <v>0</v>
      </c>
      <c r="H318" s="65">
        <f>RAWData!AF77</f>
        <v>0</v>
      </c>
    </row>
    <row r="319" spans="1:9" x14ac:dyDescent="0.3">
      <c r="A319" s="25" t="str">
        <f t="shared" si="196"/>
        <v>UK-Arable</v>
      </c>
      <c r="B319" s="25" t="s">
        <v>54</v>
      </c>
      <c r="C319" s="25" t="s">
        <v>22</v>
      </c>
      <c r="D319" s="25" t="str">
        <f t="shared" ref="D319:G319" si="240">D238</f>
        <v>Indicator</v>
      </c>
      <c r="E319" s="25" t="str">
        <f t="shared" si="240"/>
        <v>Biodiversity</v>
      </c>
      <c r="F319" s="25" t="str">
        <f t="shared" si="240"/>
        <v>Biodiversity &amp; habitat</v>
      </c>
      <c r="G319" s="25">
        <f t="shared" si="240"/>
        <v>0</v>
      </c>
      <c r="H319" s="65">
        <f>RAWData!AF78</f>
        <v>-1</v>
      </c>
      <c r="I319" s="61"/>
    </row>
    <row r="320" spans="1:9" x14ac:dyDescent="0.3">
      <c r="A320" s="25" t="str">
        <f t="shared" si="196"/>
        <v>UK-Arable</v>
      </c>
      <c r="B320" s="25" t="s">
        <v>54</v>
      </c>
      <c r="C320" s="25" t="s">
        <v>22</v>
      </c>
      <c r="D320" s="25" t="str">
        <f t="shared" ref="D320:G320" si="241">D239</f>
        <v>Indicator</v>
      </c>
      <c r="E320" s="25" t="str">
        <f t="shared" si="241"/>
        <v>Happiness index of farmers</v>
      </c>
      <c r="F320" s="25" t="str">
        <f t="shared" si="241"/>
        <v>Quality of life</v>
      </c>
      <c r="G320" s="25">
        <f t="shared" si="241"/>
        <v>0</v>
      </c>
      <c r="H320" s="65">
        <f>RAWData!AF79</f>
        <v>-1</v>
      </c>
      <c r="I320" s="61"/>
    </row>
    <row r="321" spans="1:9" x14ac:dyDescent="0.3">
      <c r="A321" s="25" t="str">
        <f t="shared" si="196"/>
        <v>UK-Arable</v>
      </c>
      <c r="B321" s="25" t="s">
        <v>54</v>
      </c>
      <c r="C321" s="25" t="s">
        <v>22</v>
      </c>
      <c r="D321" s="25" t="str">
        <f t="shared" ref="D321:G321" si="242">D240</f>
        <v>Indicator</v>
      </c>
      <c r="E321" s="25" t="str">
        <f t="shared" si="242"/>
        <v>Percent of products certified higher welfare standards</v>
      </c>
      <c r="F321" s="25" t="str">
        <f t="shared" si="242"/>
        <v>Animal health &amp; welfare</v>
      </c>
      <c r="G321" s="25">
        <f t="shared" si="242"/>
        <v>0</v>
      </c>
      <c r="H321" s="65">
        <f>RAWData!AF80</f>
        <v>0</v>
      </c>
      <c r="I321" s="30"/>
    </row>
    <row r="322" spans="1:9" x14ac:dyDescent="0.3">
      <c r="A322" s="25" t="str">
        <f t="shared" si="196"/>
        <v>UK-Arable</v>
      </c>
      <c r="B322" s="25" t="s">
        <v>54</v>
      </c>
      <c r="C322" s="25" t="s">
        <v>22</v>
      </c>
      <c r="D322" s="25" t="str">
        <f t="shared" ref="D322:G322" si="243">D241</f>
        <v>Resilience attributes</v>
      </c>
      <c r="E322" s="25" t="str">
        <f t="shared" si="243"/>
        <v>Spatial and temporal heterogeneity (farm types)</v>
      </c>
      <c r="F322" s="25" t="str">
        <f t="shared" si="243"/>
        <v>Spatial and temporal heterogeneity (farm types)</v>
      </c>
      <c r="G322" s="25" t="str">
        <f t="shared" si="243"/>
        <v>Spatial and temporal heterogeneity (farm types)</v>
      </c>
      <c r="H322" s="65">
        <f>RAWData!AF81</f>
        <v>-1</v>
      </c>
      <c r="I322" s="30"/>
    </row>
    <row r="323" spans="1:9" x14ac:dyDescent="0.3">
      <c r="A323" s="25" t="str">
        <f>A242</f>
        <v>UK-Arable</v>
      </c>
      <c r="B323" s="25" t="s">
        <v>54</v>
      </c>
      <c r="C323" s="25" t="s">
        <v>22</v>
      </c>
      <c r="D323" s="25" t="str">
        <f t="shared" ref="D323:G323" si="244">D242</f>
        <v>Resilience attributes</v>
      </c>
      <c r="E323" s="25" t="str">
        <f t="shared" si="244"/>
        <v>Socially self-organised</v>
      </c>
      <c r="F323" s="25" t="str">
        <f t="shared" si="244"/>
        <v>Socially self-organised</v>
      </c>
      <c r="G323" s="25" t="str">
        <f t="shared" si="244"/>
        <v>Socially self-organised</v>
      </c>
      <c r="H323" s="65">
        <f>RAWData!AF82</f>
        <v>-1</v>
      </c>
      <c r="I323" s="30"/>
    </row>
    <row r="324" spans="1:9" x14ac:dyDescent="0.3">
      <c r="A324" s="25" t="str">
        <f t="shared" ref="A324:A353" si="245">A243</f>
        <v>UK-Arable</v>
      </c>
      <c r="B324" s="25" t="s">
        <v>54</v>
      </c>
      <c r="C324" s="25" t="s">
        <v>22</v>
      </c>
      <c r="D324" s="25" t="str">
        <f t="shared" ref="D324:G324" si="246">D243</f>
        <v>Resilience attributes</v>
      </c>
      <c r="E324" s="25" t="str">
        <f t="shared" si="246"/>
        <v>Appropriately connected with actors outside the farming system</v>
      </c>
      <c r="F324" s="25" t="str">
        <f t="shared" si="246"/>
        <v>Appropriately connected with actors outside the farming system</v>
      </c>
      <c r="G324" s="25" t="str">
        <f t="shared" si="246"/>
        <v>Appropriately connected with actors outside the farming system</v>
      </c>
      <c r="H324" s="65">
        <f>RAWData!AF83</f>
        <v>0</v>
      </c>
      <c r="I324" s="30"/>
    </row>
    <row r="325" spans="1:9" x14ac:dyDescent="0.3">
      <c r="A325" s="25" t="str">
        <f t="shared" si="245"/>
        <v>UK-Arable</v>
      </c>
      <c r="B325" s="25" t="s">
        <v>54</v>
      </c>
      <c r="C325" s="25" t="s">
        <v>22</v>
      </c>
      <c r="D325" s="25" t="str">
        <f t="shared" ref="D325:G327" si="247">D244</f>
        <v>Resilience attributes</v>
      </c>
      <c r="E325" s="25" t="str">
        <f t="shared" si="247"/>
        <v>Infrastructure for innovation</v>
      </c>
      <c r="F325" s="25" t="str">
        <f t="shared" si="247"/>
        <v>Infrastructure for innovation</v>
      </c>
      <c r="G325" s="25" t="str">
        <f t="shared" si="247"/>
        <v>Infrastructure for innovation</v>
      </c>
      <c r="H325" s="65" t="str">
        <f>RAWData!AF84</f>
        <v/>
      </c>
      <c r="I325" s="30"/>
    </row>
    <row r="326" spans="1:9" x14ac:dyDescent="0.3">
      <c r="A326" s="25" t="str">
        <f t="shared" si="245"/>
        <v>BG-Arable</v>
      </c>
      <c r="B326" s="25" t="s">
        <v>146</v>
      </c>
      <c r="C326" s="25" t="s">
        <v>22</v>
      </c>
      <c r="D326" s="25" t="str">
        <f t="shared" si="247"/>
        <v>Indicator</v>
      </c>
      <c r="E326" s="25" t="str">
        <f t="shared" si="247"/>
        <v>Productivity (t/ha)</v>
      </c>
      <c r="F326" s="25" t="str">
        <f t="shared" si="247"/>
        <v>Food production</v>
      </c>
      <c r="G326" s="25">
        <f t="shared" si="247"/>
        <v>0</v>
      </c>
      <c r="H326" s="65">
        <f>RAWData!AG4</f>
        <v>0</v>
      </c>
    </row>
    <row r="327" spans="1:9" x14ac:dyDescent="0.3">
      <c r="A327" s="25" t="str">
        <f t="shared" si="245"/>
        <v>BG-Arable</v>
      </c>
      <c r="B327" s="25" t="s">
        <v>146</v>
      </c>
      <c r="C327" s="25" t="s">
        <v>22</v>
      </c>
      <c r="D327" s="25" t="str">
        <f t="shared" si="247"/>
        <v>Indicator</v>
      </c>
      <c r="E327" s="25" t="str">
        <f t="shared" si="247"/>
        <v>Net farm income</v>
      </c>
      <c r="F327" s="25" t="str">
        <f t="shared" si="247"/>
        <v>Economic viability</v>
      </c>
      <c r="G327" s="25">
        <f t="shared" si="247"/>
        <v>0</v>
      </c>
      <c r="H327" s="65">
        <f>RAWData!AG5</f>
        <v>1</v>
      </c>
    </row>
    <row r="328" spans="1:9" x14ac:dyDescent="0.3">
      <c r="A328" s="25" t="str">
        <f t="shared" si="245"/>
        <v>BG-Arable</v>
      </c>
      <c r="B328" s="25" t="s">
        <v>146</v>
      </c>
      <c r="C328" s="25" t="s">
        <v>22</v>
      </c>
      <c r="D328" s="25" t="str">
        <f t="shared" ref="D328:G328" si="248">D247</f>
        <v>Indicator</v>
      </c>
      <c r="E328" s="25" t="str">
        <f t="shared" si="248"/>
        <v>Nutrient balance</v>
      </c>
      <c r="F328" s="25" t="str">
        <f t="shared" si="248"/>
        <v>Natural resources</v>
      </c>
      <c r="G328" s="25">
        <f t="shared" si="248"/>
        <v>0</v>
      </c>
      <c r="H328" s="65">
        <f>RAWData!AG6</f>
        <v>1</v>
      </c>
    </row>
    <row r="329" spans="1:9" x14ac:dyDescent="0.3">
      <c r="A329" s="25" t="str">
        <f t="shared" si="245"/>
        <v>BG-Arable</v>
      </c>
      <c r="B329" s="25" t="s">
        <v>146</v>
      </c>
      <c r="C329" s="25" t="s">
        <v>22</v>
      </c>
      <c r="D329" s="25" t="str">
        <f t="shared" ref="D329:G329" si="249">D248</f>
        <v>Indicator</v>
      </c>
      <c r="E329" s="25" t="str">
        <f t="shared" si="249"/>
        <v>Diversity of production</v>
      </c>
      <c r="F329" s="25" t="str">
        <f t="shared" si="249"/>
        <v>Biodiversity &amp; habitat</v>
      </c>
      <c r="G329" s="25">
        <f t="shared" si="249"/>
        <v>0</v>
      </c>
      <c r="H329" s="65">
        <f>RAWData!AG7</f>
        <v>2</v>
      </c>
    </row>
    <row r="330" spans="1:9" x14ac:dyDescent="0.3">
      <c r="A330" s="25" t="str">
        <f t="shared" si="245"/>
        <v>BG-Arable</v>
      </c>
      <c r="B330" s="25" t="s">
        <v>146</v>
      </c>
      <c r="C330" s="25" t="s">
        <v>22</v>
      </c>
      <c r="D330" s="25" t="str">
        <f t="shared" ref="D330:G330" si="250">D249</f>
        <v>Indicator</v>
      </c>
      <c r="E330" s="25" t="str">
        <f t="shared" si="250"/>
        <v>Level of services in rural areas</v>
      </c>
      <c r="F330" s="25" t="str">
        <f t="shared" si="250"/>
        <v>Attractiveness of the area</v>
      </c>
      <c r="G330" s="25">
        <f t="shared" si="250"/>
        <v>0</v>
      </c>
      <c r="H330" s="65">
        <f>RAWData!AG8</f>
        <v>0</v>
      </c>
    </row>
    <row r="331" spans="1:9" x14ac:dyDescent="0.3">
      <c r="A331" s="25" t="str">
        <f t="shared" si="245"/>
        <v>BG-Arable</v>
      </c>
      <c r="B331" s="25" t="s">
        <v>146</v>
      </c>
      <c r="C331" s="25" t="s">
        <v>22</v>
      </c>
      <c r="D331" s="25" t="str">
        <f t="shared" ref="D331:G331" si="251">D250</f>
        <v>Resilience attributes</v>
      </c>
      <c r="E331" s="25" t="str">
        <f t="shared" si="251"/>
        <v>Production coupled with local and natural capital</v>
      </c>
      <c r="F331" s="25" t="str">
        <f t="shared" si="251"/>
        <v>Production coupled with local and natural capital</v>
      </c>
      <c r="G331" s="25" t="str">
        <f t="shared" si="251"/>
        <v>Production coupled with local and natural capital</v>
      </c>
      <c r="H331" s="65">
        <f>RAWData!AG9</f>
        <v>1</v>
      </c>
    </row>
    <row r="332" spans="1:9" x14ac:dyDescent="0.3">
      <c r="A332" s="25" t="str">
        <f t="shared" si="245"/>
        <v>BG-Arable</v>
      </c>
      <c r="B332" s="25" t="s">
        <v>146</v>
      </c>
      <c r="C332" s="25" t="s">
        <v>22</v>
      </c>
      <c r="D332" s="25" t="str">
        <f t="shared" ref="D332:G332" si="252">D251</f>
        <v>Resilience attributes</v>
      </c>
      <c r="E332" s="25" t="str">
        <f t="shared" si="252"/>
        <v>Exposed to disturbance</v>
      </c>
      <c r="F332" s="25" t="str">
        <f t="shared" si="252"/>
        <v>Exposed to disturbance</v>
      </c>
      <c r="G332" s="25" t="str">
        <f t="shared" si="252"/>
        <v>Exposed to disturbance</v>
      </c>
      <c r="H332" s="65">
        <f>RAWData!AG10</f>
        <v>1</v>
      </c>
    </row>
    <row r="333" spans="1:9" x14ac:dyDescent="0.3">
      <c r="A333" s="25" t="str">
        <f t="shared" si="245"/>
        <v>BG-Arable</v>
      </c>
      <c r="B333" s="25" t="s">
        <v>146</v>
      </c>
      <c r="C333" s="25" t="s">
        <v>22</v>
      </c>
      <c r="D333" s="25" t="str">
        <f t="shared" ref="D333:G333" si="253">D252</f>
        <v>Resilience attributes</v>
      </c>
      <c r="E333" s="25" t="str">
        <f t="shared" si="253"/>
        <v>Socially self-organised</v>
      </c>
      <c r="F333" s="25" t="str">
        <f t="shared" si="253"/>
        <v>Socially self-organised</v>
      </c>
      <c r="G333" s="25" t="str">
        <f t="shared" si="253"/>
        <v>Socially self-organised</v>
      </c>
      <c r="H333" s="65">
        <f>RAWData!AG11</f>
        <v>0</v>
      </c>
    </row>
    <row r="334" spans="1:9" x14ac:dyDescent="0.3">
      <c r="A334" s="25" t="str">
        <f t="shared" si="245"/>
        <v>BG-Arable</v>
      </c>
      <c r="B334" s="25" t="s">
        <v>146</v>
      </c>
      <c r="C334" s="25" t="s">
        <v>22</v>
      </c>
      <c r="D334" s="25" t="str">
        <f t="shared" ref="D334:G334" si="254">D253</f>
        <v>Resilience attributes</v>
      </c>
      <c r="E334" s="25" t="str">
        <f t="shared" si="254"/>
        <v>Infrastructure for innovation</v>
      </c>
      <c r="F334" s="25" t="str">
        <f t="shared" si="254"/>
        <v>Infrastructure for innovation</v>
      </c>
      <c r="G334" s="25" t="str">
        <f t="shared" si="254"/>
        <v>Infrastructure for innovation</v>
      </c>
      <c r="H334" s="65">
        <f>RAWData!AG12</f>
        <v>1</v>
      </c>
    </row>
    <row r="335" spans="1:9" x14ac:dyDescent="0.3">
      <c r="A335" s="25" t="str">
        <f t="shared" si="245"/>
        <v>DE-Arable&amp;Mixed</v>
      </c>
      <c r="B335" s="25" t="s">
        <v>120</v>
      </c>
      <c r="C335" s="25" t="s">
        <v>120</v>
      </c>
      <c r="D335" s="25" t="str">
        <f t="shared" ref="D335:G335" si="255">D254</f>
        <v>Indicator</v>
      </c>
      <c r="E335" s="25" t="str">
        <f t="shared" si="255"/>
        <v>Cereal production (t/ha)</v>
      </c>
      <c r="F335" s="25" t="str">
        <f t="shared" si="255"/>
        <v>Food production</v>
      </c>
      <c r="G335" s="25">
        <f t="shared" si="255"/>
        <v>0</v>
      </c>
      <c r="H335" s="65">
        <f>RAWData!AG13</f>
        <v>0</v>
      </c>
    </row>
    <row r="336" spans="1:9" x14ac:dyDescent="0.3">
      <c r="A336" s="25" t="str">
        <f t="shared" si="245"/>
        <v>DE-Arable&amp;Mixed</v>
      </c>
      <c r="B336" s="25" t="s">
        <v>120</v>
      </c>
      <c r="C336" s="25" t="s">
        <v>120</v>
      </c>
      <c r="D336" s="25" t="str">
        <f t="shared" ref="D336:G336" si="256">D255</f>
        <v>Indicator</v>
      </c>
      <c r="E336" s="25" t="str">
        <f t="shared" si="256"/>
        <v>Profitability (Euro/ha)</v>
      </c>
      <c r="F336" s="25" t="str">
        <f t="shared" si="256"/>
        <v>Economic viability</v>
      </c>
      <c r="G336" s="25">
        <f t="shared" si="256"/>
        <v>0</v>
      </c>
      <c r="H336" s="65">
        <f>RAWData!AG14</f>
        <v>1</v>
      </c>
    </row>
    <row r="337" spans="1:8" x14ac:dyDescent="0.3">
      <c r="A337" s="25" t="str">
        <f t="shared" si="245"/>
        <v>DE-Arable&amp;Mixed</v>
      </c>
      <c r="B337" s="25" t="s">
        <v>120</v>
      </c>
      <c r="C337" s="25" t="s">
        <v>120</v>
      </c>
      <c r="D337" s="25" t="str">
        <f t="shared" ref="D337:G337" si="257">D256</f>
        <v>Indicator</v>
      </c>
      <c r="E337" s="25" t="str">
        <f t="shared" si="257"/>
        <v>Availability of successors</v>
      </c>
      <c r="F337" s="25" t="str">
        <f t="shared" si="257"/>
        <v>Attractiveness of the area</v>
      </c>
      <c r="G337" s="25">
        <f t="shared" si="257"/>
        <v>0</v>
      </c>
      <c r="H337" s="65">
        <f>RAWData!AG15</f>
        <v>1</v>
      </c>
    </row>
    <row r="338" spans="1:8" x14ac:dyDescent="0.3">
      <c r="A338" s="25" t="str">
        <f t="shared" si="245"/>
        <v>DE-Arable&amp;Mixed</v>
      </c>
      <c r="B338" s="25" t="s">
        <v>120</v>
      </c>
      <c r="C338" s="25" t="s">
        <v>120</v>
      </c>
      <c r="D338" s="25" t="str">
        <f t="shared" ref="D338:G338" si="258">D257</f>
        <v>Indicator</v>
      </c>
      <c r="E338" s="25" t="str">
        <f t="shared" si="258"/>
        <v>Availability of workers</v>
      </c>
      <c r="F338" s="25" t="str">
        <f t="shared" si="258"/>
        <v>Economic viability</v>
      </c>
      <c r="G338" s="25">
        <f t="shared" si="258"/>
        <v>0</v>
      </c>
      <c r="H338" s="65">
        <f>RAWData!AG16</f>
        <v>1</v>
      </c>
    </row>
    <row r="339" spans="1:8" x14ac:dyDescent="0.3">
      <c r="A339" s="25" t="str">
        <f t="shared" si="245"/>
        <v>DE-Arable&amp;Mixed</v>
      </c>
      <c r="B339" s="25" t="s">
        <v>120</v>
      </c>
      <c r="C339" s="25" t="s">
        <v>120</v>
      </c>
      <c r="D339" s="25" t="str">
        <f t="shared" ref="D339:G339" si="259">D258</f>
        <v>Indicator</v>
      </c>
      <c r="E339" s="25" t="str">
        <f t="shared" si="259"/>
        <v>Soil quality</v>
      </c>
      <c r="F339" s="25" t="str">
        <f t="shared" si="259"/>
        <v>Natural Resources</v>
      </c>
      <c r="G339" s="25">
        <f t="shared" si="259"/>
        <v>0</v>
      </c>
      <c r="H339" s="65">
        <f>RAWData!AG17</f>
        <v>0</v>
      </c>
    </row>
    <row r="340" spans="1:8" x14ac:dyDescent="0.3">
      <c r="A340" s="25" t="str">
        <f t="shared" si="245"/>
        <v>DE-Arable&amp;Mixed</v>
      </c>
      <c r="B340" s="25" t="s">
        <v>120</v>
      </c>
      <c r="C340" s="25" t="s">
        <v>120</v>
      </c>
      <c r="D340" s="25" t="str">
        <f t="shared" ref="D340:G340" si="260">D259</f>
        <v>Indicator</v>
      </c>
      <c r="E340" s="25" t="str">
        <f t="shared" si="260"/>
        <v>Production of biogas</v>
      </c>
      <c r="F340" s="25" t="str">
        <f t="shared" si="260"/>
        <v>Bio-based resources</v>
      </c>
      <c r="G340" s="25">
        <f t="shared" si="260"/>
        <v>0</v>
      </c>
      <c r="H340" s="65">
        <f>RAWData!AG18</f>
        <v>0</v>
      </c>
    </row>
    <row r="341" spans="1:8" x14ac:dyDescent="0.3">
      <c r="A341" s="25" t="str">
        <f t="shared" si="245"/>
        <v>DE-Arable&amp;Mixed</v>
      </c>
      <c r="B341" s="25" t="s">
        <v>120</v>
      </c>
      <c r="C341" s="25" t="s">
        <v>120</v>
      </c>
      <c r="D341" s="25" t="str">
        <f t="shared" ref="D341:G341" si="261">D260</f>
        <v>Indicator</v>
      </c>
      <c r="E341" s="25" t="str">
        <f t="shared" si="261"/>
        <v>Water availability</v>
      </c>
      <c r="F341" s="25" t="str">
        <f t="shared" si="261"/>
        <v>Natural Resources</v>
      </c>
      <c r="G341" s="25">
        <f t="shared" si="261"/>
        <v>0</v>
      </c>
      <c r="H341" s="65">
        <f>RAWData!AG19</f>
        <v>1</v>
      </c>
    </row>
    <row r="342" spans="1:8" x14ac:dyDescent="0.3">
      <c r="A342" s="25" t="str">
        <f t="shared" si="245"/>
        <v>DE-Arable&amp;Mixed</v>
      </c>
      <c r="B342" s="25" t="s">
        <v>120</v>
      </c>
      <c r="C342" s="25" t="s">
        <v>120</v>
      </c>
      <c r="D342" s="25" t="str">
        <f t="shared" ref="D342:G342" si="262">D261</f>
        <v>Resilience attributes</v>
      </c>
      <c r="E342" s="25" t="str">
        <f t="shared" si="262"/>
        <v>Response diversity</v>
      </c>
      <c r="F342" s="25" t="str">
        <f t="shared" si="262"/>
        <v>Response diversity</v>
      </c>
      <c r="G342" s="25" t="str">
        <f t="shared" si="262"/>
        <v>Response diversity</v>
      </c>
      <c r="H342" s="65">
        <f>RAWData!AG20</f>
        <v>0</v>
      </c>
    </row>
    <row r="343" spans="1:8" x14ac:dyDescent="0.3">
      <c r="A343" s="25" t="str">
        <f t="shared" si="245"/>
        <v>DE-Arable&amp;Mixed</v>
      </c>
      <c r="B343" s="25" t="s">
        <v>120</v>
      </c>
      <c r="C343" s="25" t="s">
        <v>120</v>
      </c>
      <c r="D343" s="25" t="str">
        <f t="shared" ref="D343:G343" si="263">D262</f>
        <v>Resilience attributes</v>
      </c>
      <c r="E343" s="25" t="str">
        <f t="shared" si="263"/>
        <v>Infrastructure for innovation</v>
      </c>
      <c r="F343" s="25" t="str">
        <f t="shared" si="263"/>
        <v>Infrastructure for innovation</v>
      </c>
      <c r="G343" s="25" t="str">
        <f t="shared" si="263"/>
        <v>Infrastructure for innovation</v>
      </c>
      <c r="H343" s="65">
        <f>RAWData!AG21</f>
        <v>2</v>
      </c>
    </row>
    <row r="344" spans="1:8" x14ac:dyDescent="0.3">
      <c r="A344" s="25" t="str">
        <f t="shared" si="245"/>
        <v>DE-Arable&amp;Mixed</v>
      </c>
      <c r="B344" s="25" t="s">
        <v>120</v>
      </c>
      <c r="C344" s="25" t="s">
        <v>120</v>
      </c>
      <c r="D344" s="25" t="str">
        <f t="shared" ref="D344:G344" si="264">D263</f>
        <v>Resilience attributes</v>
      </c>
      <c r="E344" s="25" t="str">
        <f t="shared" si="264"/>
        <v>Support rural life</v>
      </c>
      <c r="F344" s="25" t="str">
        <f t="shared" si="264"/>
        <v>Support rural life</v>
      </c>
      <c r="G344" s="25" t="str">
        <f t="shared" si="264"/>
        <v>Support rural life</v>
      </c>
      <c r="H344" s="65">
        <f>RAWData!AG22</f>
        <v>0</v>
      </c>
    </row>
    <row r="345" spans="1:8" x14ac:dyDescent="0.3">
      <c r="A345" s="25" t="str">
        <f t="shared" si="245"/>
        <v>ES-Livestock</v>
      </c>
      <c r="B345" s="25" t="s">
        <v>206</v>
      </c>
      <c r="C345" s="25" t="s">
        <v>206</v>
      </c>
      <c r="D345" s="25" t="str">
        <f t="shared" ref="D345:G345" si="265">D264</f>
        <v>Indicator</v>
      </c>
      <c r="E345" s="25" t="str">
        <f t="shared" si="265"/>
        <v>Gross margin</v>
      </c>
      <c r="F345" s="25" t="str">
        <f t="shared" si="265"/>
        <v>Economic viability</v>
      </c>
      <c r="G345" s="25">
        <f t="shared" si="265"/>
        <v>0</v>
      </c>
      <c r="H345" s="65" t="str">
        <f>RAWData!AG23</f>
        <v/>
      </c>
    </row>
    <row r="346" spans="1:8" x14ac:dyDescent="0.3">
      <c r="A346" s="25" t="str">
        <f t="shared" si="245"/>
        <v>ES-Livestock</v>
      </c>
      <c r="B346" s="25" t="s">
        <v>206</v>
      </c>
      <c r="C346" s="25" t="s">
        <v>206</v>
      </c>
      <c r="D346" s="25" t="str">
        <f t="shared" ref="D346:G346" si="266">D265</f>
        <v>Indicator</v>
      </c>
      <c r="E346" s="25" t="str">
        <f t="shared" si="266"/>
        <v>Sheep census</v>
      </c>
      <c r="F346" s="25" t="str">
        <f t="shared" si="266"/>
        <v>Food production</v>
      </c>
      <c r="G346" s="25">
        <f t="shared" si="266"/>
        <v>0</v>
      </c>
      <c r="H346" s="65" t="str">
        <f>RAWData!AG24</f>
        <v/>
      </c>
    </row>
    <row r="347" spans="1:8" x14ac:dyDescent="0.3">
      <c r="A347" s="25" t="str">
        <f t="shared" si="245"/>
        <v>ES-Livestock</v>
      </c>
      <c r="B347" s="25" t="s">
        <v>206</v>
      </c>
      <c r="C347" s="25" t="s">
        <v>206</v>
      </c>
      <c r="D347" s="25" t="str">
        <f t="shared" ref="D347:G347" si="267">D266</f>
        <v>Indicator</v>
      </c>
      <c r="E347" s="25" t="str">
        <f t="shared" si="267"/>
        <v>Number of farms</v>
      </c>
      <c r="F347" s="25" t="str">
        <f t="shared" si="267"/>
        <v>Attractiveness of the area</v>
      </c>
      <c r="G347" s="25">
        <f t="shared" si="267"/>
        <v>0</v>
      </c>
      <c r="H347" s="65" t="str">
        <f>RAWData!AG25</f>
        <v/>
      </c>
    </row>
    <row r="348" spans="1:8" x14ac:dyDescent="0.3">
      <c r="A348" s="25" t="str">
        <f t="shared" si="245"/>
        <v>ES-Livestock</v>
      </c>
      <c r="B348" s="25" t="s">
        <v>206</v>
      </c>
      <c r="C348" s="25" t="s">
        <v>206</v>
      </c>
      <c r="D348" s="25" t="str">
        <f t="shared" ref="D348:G348" si="268">D267</f>
        <v>Resilience attributes</v>
      </c>
      <c r="E348" s="25" t="str">
        <f t="shared" si="268"/>
        <v>Production coupled with local and natural capital</v>
      </c>
      <c r="F348" s="25" t="str">
        <f t="shared" si="268"/>
        <v>Production coupled with local and natural capital</v>
      </c>
      <c r="G348" s="25" t="str">
        <f t="shared" si="268"/>
        <v>Production coupled with local and natural capital</v>
      </c>
      <c r="H348" s="65" t="str">
        <f>RAWData!AG26</f>
        <v/>
      </c>
    </row>
    <row r="349" spans="1:8" x14ac:dyDescent="0.3">
      <c r="A349" s="25" t="str">
        <f t="shared" si="245"/>
        <v>ES-Livestock</v>
      </c>
      <c r="B349" s="25" t="s">
        <v>206</v>
      </c>
      <c r="C349" s="25" t="s">
        <v>206</v>
      </c>
      <c r="D349" s="25" t="str">
        <f t="shared" ref="D349:G349" si="269">D268</f>
        <v>Resilience attributes</v>
      </c>
      <c r="E349" s="25" t="str">
        <f t="shared" si="269"/>
        <v>Diverse policies</v>
      </c>
      <c r="F349" s="25" t="str">
        <f t="shared" si="269"/>
        <v>Diverse policies</v>
      </c>
      <c r="G349" s="25" t="str">
        <f t="shared" si="269"/>
        <v>Diverse policies</v>
      </c>
      <c r="H349" s="65" t="str">
        <f>RAWData!AG27</f>
        <v/>
      </c>
    </row>
    <row r="350" spans="1:8" x14ac:dyDescent="0.3">
      <c r="A350" s="25" t="str">
        <f t="shared" si="245"/>
        <v>ES-Livestock</v>
      </c>
      <c r="B350" s="25" t="s">
        <v>206</v>
      </c>
      <c r="C350" s="25" t="s">
        <v>206</v>
      </c>
      <c r="D350" s="25" t="str">
        <f t="shared" ref="D350:G350" si="270">D269</f>
        <v>Resilience attributes</v>
      </c>
      <c r="E350" s="25" t="str">
        <f t="shared" si="270"/>
        <v>Socially self-organised</v>
      </c>
      <c r="F350" s="25" t="str">
        <f t="shared" si="270"/>
        <v>Socially self-organised</v>
      </c>
      <c r="G350" s="25" t="str">
        <f t="shared" si="270"/>
        <v>Socially self-organised</v>
      </c>
      <c r="H350" s="65" t="str">
        <f>RAWData!AG28</f>
        <v/>
      </c>
    </row>
    <row r="351" spans="1:8" x14ac:dyDescent="0.3">
      <c r="A351" s="25" t="str">
        <f t="shared" si="245"/>
        <v>ES-Livestock</v>
      </c>
      <c r="B351" s="25" t="s">
        <v>206</v>
      </c>
      <c r="C351" s="25" t="s">
        <v>206</v>
      </c>
      <c r="D351" s="25" t="str">
        <f t="shared" ref="D351:G351" si="271">D270</f>
        <v>Resilience attributes</v>
      </c>
      <c r="E351" s="25" t="str">
        <f t="shared" si="271"/>
        <v>Support rural life</v>
      </c>
      <c r="F351" s="25" t="str">
        <f t="shared" si="271"/>
        <v>Support rural life</v>
      </c>
      <c r="G351" s="25" t="str">
        <f t="shared" si="271"/>
        <v>Support rural life</v>
      </c>
      <c r="H351" s="65" t="str">
        <f>RAWData!AG29</f>
        <v/>
      </c>
    </row>
    <row r="352" spans="1:8" x14ac:dyDescent="0.3">
      <c r="A352" s="25" t="str">
        <f t="shared" si="245"/>
        <v>ES-Livestock</v>
      </c>
      <c r="B352" s="25" t="s">
        <v>206</v>
      </c>
      <c r="C352" s="25" t="s">
        <v>206</v>
      </c>
      <c r="D352" s="25" t="str">
        <f t="shared" ref="D352:G352" si="272">D271</f>
        <v>Resilience attributes</v>
      </c>
      <c r="E352" s="25" t="str">
        <f t="shared" si="272"/>
        <v>Infrastructure for innovation</v>
      </c>
      <c r="F352" s="25" t="str">
        <f t="shared" si="272"/>
        <v>Infrastructure for innovation</v>
      </c>
      <c r="G352" s="25" t="str">
        <f t="shared" si="272"/>
        <v>Infrastructure for innovation</v>
      </c>
      <c r="H352" s="65" t="str">
        <f>RAWData!AG30</f>
        <v/>
      </c>
    </row>
    <row r="353" spans="1:8" x14ac:dyDescent="0.3">
      <c r="A353" s="25" t="str">
        <f t="shared" si="245"/>
        <v>ES-Livestock</v>
      </c>
      <c r="B353" s="25" t="s">
        <v>206</v>
      </c>
      <c r="C353" s="25" t="s">
        <v>206</v>
      </c>
      <c r="D353" s="25" t="str">
        <f t="shared" ref="D353:G353" si="273">D272</f>
        <v>Resilience attributes</v>
      </c>
      <c r="E353" s="25" t="str">
        <f t="shared" si="273"/>
        <v>Reasonable profitable</v>
      </c>
      <c r="F353" s="25" t="str">
        <f t="shared" si="273"/>
        <v>Reasonable profitable</v>
      </c>
      <c r="G353" s="25" t="str">
        <f t="shared" si="273"/>
        <v>Reasonable profitable</v>
      </c>
      <c r="H353" s="65" t="str">
        <f>RAWData!AG31</f>
        <v/>
      </c>
    </row>
    <row r="354" spans="1:8" x14ac:dyDescent="0.3">
      <c r="A354" s="25" t="str">
        <f t="shared" ref="A354:A385" si="274">A273</f>
        <v>IT-Hazelnut</v>
      </c>
      <c r="B354" s="25" t="s">
        <v>80</v>
      </c>
      <c r="C354" s="25" t="s">
        <v>135</v>
      </c>
      <c r="D354" s="25" t="str">
        <f t="shared" ref="D354:G373" si="275">D273</f>
        <v>Indicator</v>
      </c>
      <c r="E354" s="25" t="str">
        <f t="shared" si="275"/>
        <v>Gross Saleable Production</v>
      </c>
      <c r="F354" s="25" t="str">
        <f t="shared" si="275"/>
        <v>Food production</v>
      </c>
      <c r="G354" s="25">
        <f t="shared" si="275"/>
        <v>0</v>
      </c>
      <c r="H354" s="65">
        <f>RAWData!AG32</f>
        <v>1</v>
      </c>
    </row>
    <row r="355" spans="1:8" x14ac:dyDescent="0.3">
      <c r="A355" s="25" t="str">
        <f t="shared" si="274"/>
        <v>IT-Hazelnut</v>
      </c>
      <c r="B355" s="25" t="s">
        <v>80</v>
      </c>
      <c r="C355" s="25" t="s">
        <v>135</v>
      </c>
      <c r="D355" s="25" t="str">
        <f t="shared" si="275"/>
        <v>Indicator</v>
      </c>
      <c r="E355" s="25" t="str">
        <f t="shared" si="275"/>
        <v>Gross Margin</v>
      </c>
      <c r="F355" s="25" t="str">
        <f t="shared" si="275"/>
        <v>Economic viability</v>
      </c>
      <c r="G355" s="25">
        <f t="shared" si="275"/>
        <v>0</v>
      </c>
      <c r="H355" s="65">
        <f>RAWData!AG33</f>
        <v>1</v>
      </c>
    </row>
    <row r="356" spans="1:8" x14ac:dyDescent="0.3">
      <c r="A356" s="25" t="str">
        <f t="shared" si="274"/>
        <v>IT-Hazelnut</v>
      </c>
      <c r="B356" s="25" t="s">
        <v>80</v>
      </c>
      <c r="C356" s="25" t="s">
        <v>135</v>
      </c>
      <c r="D356" s="25" t="str">
        <f t="shared" si="275"/>
        <v>Indicator</v>
      </c>
      <c r="E356" s="25" t="str">
        <f t="shared" si="275"/>
        <v>Organic farming (Ha)</v>
      </c>
      <c r="F356" s="25" t="str">
        <f t="shared" si="275"/>
        <v>Biodiversity &amp; habitat</v>
      </c>
      <c r="G356" s="25">
        <f t="shared" si="275"/>
        <v>0</v>
      </c>
      <c r="H356" s="65">
        <f>RAWData!AG34</f>
        <v>1</v>
      </c>
    </row>
    <row r="357" spans="1:8" x14ac:dyDescent="0.3">
      <c r="A357" s="25" t="str">
        <f t="shared" si="274"/>
        <v>IT-Hazelnut</v>
      </c>
      <c r="B357" s="25" t="s">
        <v>80</v>
      </c>
      <c r="C357" s="25" t="s">
        <v>135</v>
      </c>
      <c r="D357" s="25" t="str">
        <f t="shared" si="275"/>
        <v>Indicator</v>
      </c>
      <c r="E357" s="25" t="str">
        <f t="shared" si="275"/>
        <v>Retention of young people</v>
      </c>
      <c r="F357" s="25" t="str">
        <f t="shared" si="275"/>
        <v>Attractiveness of the area</v>
      </c>
      <c r="G357" s="25">
        <f t="shared" si="275"/>
        <v>0</v>
      </c>
      <c r="H357" s="65">
        <f>RAWData!AG35</f>
        <v>1</v>
      </c>
    </row>
    <row r="358" spans="1:8" x14ac:dyDescent="0.3">
      <c r="A358" s="25" t="str">
        <f t="shared" si="274"/>
        <v>IT-Hazelnut</v>
      </c>
      <c r="B358" s="25" t="s">
        <v>80</v>
      </c>
      <c r="C358" s="25" t="s">
        <v>135</v>
      </c>
      <c r="D358" s="25" t="str">
        <f t="shared" si="275"/>
        <v>Resilience attributes</v>
      </c>
      <c r="E358" s="25" t="str">
        <f t="shared" si="275"/>
        <v>Socially self-organised</v>
      </c>
      <c r="F358" s="25" t="str">
        <f t="shared" si="275"/>
        <v>Socially self-organised</v>
      </c>
      <c r="G358" s="25" t="str">
        <f t="shared" si="275"/>
        <v>Socially self-organised</v>
      </c>
      <c r="H358" s="65">
        <f>RAWData!AG36</f>
        <v>1</v>
      </c>
    </row>
    <row r="359" spans="1:8" x14ac:dyDescent="0.3">
      <c r="A359" s="25" t="str">
        <f t="shared" si="274"/>
        <v>IT-Hazelnut</v>
      </c>
      <c r="B359" s="25" t="s">
        <v>80</v>
      </c>
      <c r="C359" s="25" t="s">
        <v>135</v>
      </c>
      <c r="D359" s="25" t="str">
        <f t="shared" si="275"/>
        <v>Resilience attributes</v>
      </c>
      <c r="E359" s="25" t="str">
        <f t="shared" si="275"/>
        <v>Production coupled with local and natural capital</v>
      </c>
      <c r="F359" s="25" t="str">
        <f t="shared" si="275"/>
        <v>Production coupled with local and natural capital</v>
      </c>
      <c r="G359" s="25" t="str">
        <f t="shared" si="275"/>
        <v>Production coupled with local and natural capital</v>
      </c>
      <c r="H359" s="65">
        <f>RAWData!AG37</f>
        <v>2</v>
      </c>
    </row>
    <row r="360" spans="1:8" x14ac:dyDescent="0.3">
      <c r="A360" s="25" t="str">
        <f t="shared" si="274"/>
        <v>IT-Hazelnut</v>
      </c>
      <c r="B360" s="25" t="s">
        <v>80</v>
      </c>
      <c r="C360" s="25" t="s">
        <v>135</v>
      </c>
      <c r="D360" s="25" t="str">
        <f t="shared" si="275"/>
        <v>Resilience attributes</v>
      </c>
      <c r="E360" s="25" t="str">
        <f t="shared" si="275"/>
        <v>Support rural life</v>
      </c>
      <c r="F360" s="25" t="str">
        <f t="shared" si="275"/>
        <v>Support rural life</v>
      </c>
      <c r="G360" s="25" t="str">
        <f t="shared" si="275"/>
        <v>Support rural life</v>
      </c>
      <c r="H360" s="65">
        <f>RAWData!AG38</f>
        <v>1</v>
      </c>
    </row>
    <row r="361" spans="1:8" x14ac:dyDescent="0.3">
      <c r="A361" s="25" t="str">
        <f t="shared" si="274"/>
        <v>IT-Hazelnut</v>
      </c>
      <c r="B361" s="25" t="s">
        <v>80</v>
      </c>
      <c r="C361" s="25" t="s">
        <v>135</v>
      </c>
      <c r="D361" s="25" t="str">
        <f t="shared" si="275"/>
        <v>Resilience attributes</v>
      </c>
      <c r="E361" s="25" t="str">
        <f t="shared" si="275"/>
        <v>Infrastructure for innovation</v>
      </c>
      <c r="F361" s="25" t="str">
        <f t="shared" si="275"/>
        <v>Infrastructure for innovation</v>
      </c>
      <c r="G361" s="25" t="str">
        <f t="shared" si="275"/>
        <v>Infrastructure for innovation</v>
      </c>
      <c r="H361" s="65">
        <f>RAWData!AG39</f>
        <v>2</v>
      </c>
    </row>
    <row r="362" spans="1:8" x14ac:dyDescent="0.3">
      <c r="A362" s="25" t="str">
        <f t="shared" si="274"/>
        <v>IT-Hazelnut</v>
      </c>
      <c r="B362" s="25" t="s">
        <v>80</v>
      </c>
      <c r="C362" s="25" t="s">
        <v>135</v>
      </c>
      <c r="D362" s="25" t="str">
        <f t="shared" si="275"/>
        <v>Resilience attributes</v>
      </c>
      <c r="E362" s="25" t="str">
        <f t="shared" si="275"/>
        <v>Diverse policies</v>
      </c>
      <c r="F362" s="25" t="str">
        <f t="shared" si="275"/>
        <v>Diverse policies</v>
      </c>
      <c r="G362" s="25" t="str">
        <f t="shared" si="275"/>
        <v>Diverse policies</v>
      </c>
      <c r="H362" s="65">
        <f>RAWData!AG40</f>
        <v>1</v>
      </c>
    </row>
    <row r="363" spans="1:8" x14ac:dyDescent="0.3">
      <c r="A363" s="25" t="str">
        <f t="shared" si="274"/>
        <v>NL-Arable</v>
      </c>
      <c r="B363" s="25" t="s">
        <v>139</v>
      </c>
      <c r="C363" s="25" t="s">
        <v>142</v>
      </c>
      <c r="D363" s="25" t="str">
        <f t="shared" si="275"/>
        <v>Indicator</v>
      </c>
      <c r="E363" s="25" t="str">
        <f t="shared" si="275"/>
        <v>Starch potato production</v>
      </c>
      <c r="F363" s="25" t="str">
        <f t="shared" si="275"/>
        <v>Food production</v>
      </c>
      <c r="G363" s="25">
        <f t="shared" si="275"/>
        <v>0</v>
      </c>
      <c r="H363" s="65">
        <f>RAWData!AG41</f>
        <v>1</v>
      </c>
    </row>
    <row r="364" spans="1:8" x14ac:dyDescent="0.3">
      <c r="A364" s="25" t="str">
        <f t="shared" si="274"/>
        <v>NL-Arable</v>
      </c>
      <c r="B364" s="25" t="s">
        <v>139</v>
      </c>
      <c r="C364" s="25" t="s">
        <v>142</v>
      </c>
      <c r="D364" s="25" t="str">
        <f t="shared" si="275"/>
        <v>Indicator</v>
      </c>
      <c r="E364" s="25" t="str">
        <f t="shared" si="275"/>
        <v>Profitability</v>
      </c>
      <c r="F364" s="25" t="str">
        <f t="shared" si="275"/>
        <v>Economic viability</v>
      </c>
      <c r="G364" s="25">
        <f t="shared" si="275"/>
        <v>0</v>
      </c>
      <c r="H364" s="65">
        <f>RAWData!AG42</f>
        <v>1</v>
      </c>
    </row>
    <row r="365" spans="1:8" x14ac:dyDescent="0.3">
      <c r="A365" s="25" t="str">
        <f t="shared" si="274"/>
        <v>NL-Arable</v>
      </c>
      <c r="B365" s="25" t="s">
        <v>139</v>
      </c>
      <c r="C365" s="25" t="s">
        <v>142</v>
      </c>
      <c r="D365" s="25" t="str">
        <f t="shared" si="275"/>
        <v>Indicator</v>
      </c>
      <c r="E365" s="25" t="str">
        <f t="shared" si="275"/>
        <v>Soil quality</v>
      </c>
      <c r="F365" s="25" t="str">
        <f t="shared" si="275"/>
        <v>Natural Resources</v>
      </c>
      <c r="G365" s="25">
        <f t="shared" si="275"/>
        <v>0</v>
      </c>
      <c r="H365" s="65">
        <f>RAWData!AG43</f>
        <v>2</v>
      </c>
    </row>
    <row r="366" spans="1:8" x14ac:dyDescent="0.3">
      <c r="A366" s="25" t="str">
        <f t="shared" si="274"/>
        <v>NL-Arable</v>
      </c>
      <c r="B366" s="25" t="s">
        <v>139</v>
      </c>
      <c r="C366" s="25" t="s">
        <v>142</v>
      </c>
      <c r="D366" s="25" t="str">
        <f t="shared" si="275"/>
        <v>Indicator</v>
      </c>
      <c r="E366" s="25" t="str">
        <f t="shared" si="275"/>
        <v>Water availability</v>
      </c>
      <c r="F366" s="25" t="str">
        <f t="shared" si="275"/>
        <v>Natural Resources</v>
      </c>
      <c r="G366" s="25">
        <f t="shared" si="275"/>
        <v>0</v>
      </c>
      <c r="H366" s="65">
        <f>RAWData!AG44</f>
        <v>0.5</v>
      </c>
    </row>
    <row r="367" spans="1:8" x14ac:dyDescent="0.3">
      <c r="A367" s="25" t="str">
        <f t="shared" si="274"/>
        <v>NL-Arable</v>
      </c>
      <c r="B367" s="25" t="s">
        <v>139</v>
      </c>
      <c r="C367" s="25" t="s">
        <v>142</v>
      </c>
      <c r="D367" s="25" t="str">
        <f t="shared" si="275"/>
        <v>Resilience attributes</v>
      </c>
      <c r="E367" s="25" t="str">
        <f t="shared" si="275"/>
        <v>Reasonable profitable</v>
      </c>
      <c r="F367" s="25" t="str">
        <f t="shared" si="275"/>
        <v>Reasonable profitable</v>
      </c>
      <c r="G367" s="25" t="str">
        <f t="shared" si="275"/>
        <v>Reasonable profitable</v>
      </c>
      <c r="H367" s="65">
        <f>RAWData!AG45</f>
        <v>1</v>
      </c>
    </row>
    <row r="368" spans="1:8" x14ac:dyDescent="0.3">
      <c r="A368" s="25" t="str">
        <f t="shared" si="274"/>
        <v>NL-Arable</v>
      </c>
      <c r="B368" s="25" t="s">
        <v>139</v>
      </c>
      <c r="C368" s="25" t="s">
        <v>142</v>
      </c>
      <c r="D368" s="25" t="str">
        <f t="shared" si="275"/>
        <v>Resilience attributes</v>
      </c>
      <c r="E368" s="25" t="str">
        <f t="shared" si="275"/>
        <v>Socially self-organised</v>
      </c>
      <c r="F368" s="25" t="str">
        <f t="shared" si="275"/>
        <v>Socially self-organised</v>
      </c>
      <c r="G368" s="25" t="str">
        <f t="shared" si="275"/>
        <v>Socially self-organised</v>
      </c>
      <c r="H368" s="65">
        <f>RAWData!AG46</f>
        <v>1</v>
      </c>
    </row>
    <row r="369" spans="1:8" x14ac:dyDescent="0.3">
      <c r="A369" s="25" t="str">
        <f t="shared" si="274"/>
        <v>NL-Arable</v>
      </c>
      <c r="B369" s="25" t="s">
        <v>139</v>
      </c>
      <c r="C369" s="25" t="s">
        <v>142</v>
      </c>
      <c r="D369" s="25" t="str">
        <f t="shared" si="275"/>
        <v>Resilience attributes</v>
      </c>
      <c r="E369" s="25" t="str">
        <f t="shared" si="275"/>
        <v>Infrastructure for innovation</v>
      </c>
      <c r="F369" s="25" t="str">
        <f t="shared" si="275"/>
        <v>Infrastructure for innovation</v>
      </c>
      <c r="G369" s="25" t="str">
        <f t="shared" si="275"/>
        <v>Infrastructure for innovation</v>
      </c>
      <c r="H369" s="65">
        <f>RAWData!AG47</f>
        <v>1</v>
      </c>
    </row>
    <row r="370" spans="1:8" x14ac:dyDescent="0.3">
      <c r="A370" s="25" t="str">
        <f t="shared" si="274"/>
        <v>NL-Arable</v>
      </c>
      <c r="B370" s="25" t="s">
        <v>139</v>
      </c>
      <c r="C370" s="25" t="s">
        <v>142</v>
      </c>
      <c r="D370" s="25" t="str">
        <f t="shared" si="275"/>
        <v>Resilience attributes</v>
      </c>
      <c r="E370" s="25" t="str">
        <f t="shared" si="275"/>
        <v>Production coupled with local and natural capital</v>
      </c>
      <c r="F370" s="25" t="str">
        <f t="shared" si="275"/>
        <v>Production coupled with local and natural capital</v>
      </c>
      <c r="G370" s="25" t="str">
        <f t="shared" si="275"/>
        <v>Production coupled with local and natural capital</v>
      </c>
      <c r="H370" s="65">
        <f>RAWData!AG48</f>
        <v>2</v>
      </c>
    </row>
    <row r="371" spans="1:8" x14ac:dyDescent="0.3">
      <c r="A371" s="25" t="str">
        <f t="shared" si="274"/>
        <v>NL-Arable</v>
      </c>
      <c r="B371" s="25" t="s">
        <v>139</v>
      </c>
      <c r="C371" s="25" t="s">
        <v>142</v>
      </c>
      <c r="D371" s="25" t="str">
        <f t="shared" si="275"/>
        <v>Resilience attributes</v>
      </c>
      <c r="E371" s="25" t="str">
        <f t="shared" si="275"/>
        <v>Functional diversity</v>
      </c>
      <c r="F371" s="25" t="str">
        <f t="shared" si="275"/>
        <v>Functional diversity</v>
      </c>
      <c r="G371" s="25" t="str">
        <f t="shared" si="275"/>
        <v>Functional diversity</v>
      </c>
      <c r="H371" s="65">
        <f>RAWData!AG49</f>
        <v>1</v>
      </c>
    </row>
    <row r="372" spans="1:8" x14ac:dyDescent="0.3">
      <c r="A372" s="25" t="str">
        <f t="shared" si="274"/>
        <v>NL-Arable</v>
      </c>
      <c r="B372" s="25" t="s">
        <v>139</v>
      </c>
      <c r="C372" s="25" t="s">
        <v>142</v>
      </c>
      <c r="D372" s="25" t="str">
        <f t="shared" si="275"/>
        <v>Resilience attributes</v>
      </c>
      <c r="E372" s="25" t="str">
        <f t="shared" si="275"/>
        <v>Exposed to disturbance</v>
      </c>
      <c r="F372" s="25" t="str">
        <f t="shared" si="275"/>
        <v>Exposed to disturbance</v>
      </c>
      <c r="G372" s="25" t="str">
        <f t="shared" si="275"/>
        <v>Exposed to disturbance</v>
      </c>
      <c r="H372" s="65">
        <f>RAWData!AG50</f>
        <v>-0.5</v>
      </c>
    </row>
    <row r="373" spans="1:8" x14ac:dyDescent="0.3">
      <c r="A373" s="25" t="str">
        <f t="shared" si="274"/>
        <v>PL-Horticulture</v>
      </c>
      <c r="B373" s="25" t="s">
        <v>25</v>
      </c>
      <c r="C373" s="25" t="s">
        <v>142</v>
      </c>
      <c r="D373" s="25" t="str">
        <f t="shared" si="275"/>
        <v>Indicator</v>
      </c>
      <c r="E373" s="25" t="str">
        <f t="shared" si="275"/>
        <v>Utilised agricultural area</v>
      </c>
      <c r="F373" s="25" t="str">
        <f t="shared" si="275"/>
        <v>Food production</v>
      </c>
      <c r="G373" s="25">
        <f t="shared" si="275"/>
        <v>0</v>
      </c>
      <c r="H373" s="65">
        <f>RAWData!AG51</f>
        <v>0</v>
      </c>
    </row>
    <row r="374" spans="1:8" x14ac:dyDescent="0.3">
      <c r="A374" s="25" t="str">
        <f t="shared" si="274"/>
        <v>PL-Horticulture</v>
      </c>
      <c r="B374" s="25" t="s">
        <v>25</v>
      </c>
      <c r="C374" s="25" t="s">
        <v>142</v>
      </c>
      <c r="D374" s="25" t="str">
        <f t="shared" ref="D374:G393" si="276">D293</f>
        <v>Indicator</v>
      </c>
      <c r="E374" s="25" t="str">
        <f t="shared" si="276"/>
        <v>Purchase prices for agricultural products</v>
      </c>
      <c r="F374" s="25" t="str">
        <f t="shared" si="276"/>
        <v>Economic viability</v>
      </c>
      <c r="G374" s="25">
        <f t="shared" si="276"/>
        <v>0</v>
      </c>
      <c r="H374" s="65">
        <f>RAWData!AG52</f>
        <v>2</v>
      </c>
    </row>
    <row r="375" spans="1:8" x14ac:dyDescent="0.3">
      <c r="A375" s="25" t="str">
        <f t="shared" si="274"/>
        <v>PL-Horticulture</v>
      </c>
      <c r="B375" s="25" t="s">
        <v>25</v>
      </c>
      <c r="C375" s="25" t="s">
        <v>142</v>
      </c>
      <c r="D375" s="25" t="str">
        <f t="shared" si="276"/>
        <v>Indicator</v>
      </c>
      <c r="E375" s="25" t="str">
        <f t="shared" si="276"/>
        <v>Income dynamics</v>
      </c>
      <c r="F375" s="25" t="str">
        <f t="shared" si="276"/>
        <v>Economic viability</v>
      </c>
      <c r="G375" s="25">
        <f t="shared" si="276"/>
        <v>0</v>
      </c>
      <c r="H375" s="65">
        <f>RAWData!AG53</f>
        <v>0.5</v>
      </c>
    </row>
    <row r="376" spans="1:8" x14ac:dyDescent="0.3">
      <c r="A376" s="25" t="str">
        <f t="shared" si="274"/>
        <v>PL-Horticulture</v>
      </c>
      <c r="B376" s="25" t="s">
        <v>25</v>
      </c>
      <c r="C376" s="25" t="s">
        <v>142</v>
      </c>
      <c r="D376" s="25" t="str">
        <f t="shared" si="276"/>
        <v>Indicator</v>
      </c>
      <c r="E376" s="25" t="str">
        <f t="shared" si="276"/>
        <v>Labour costs</v>
      </c>
      <c r="F376" s="25" t="str">
        <f t="shared" si="276"/>
        <v>Economic viability</v>
      </c>
      <c r="G376" s="25">
        <f t="shared" si="276"/>
        <v>0</v>
      </c>
      <c r="H376" s="65">
        <f>RAWData!AG54</f>
        <v>0</v>
      </c>
    </row>
    <row r="377" spans="1:8" x14ac:dyDescent="0.3">
      <c r="A377" s="25" t="str">
        <f t="shared" si="274"/>
        <v>PL-Horticulture</v>
      </c>
      <c r="B377" s="25" t="s">
        <v>25</v>
      </c>
      <c r="C377" s="25" t="s">
        <v>142</v>
      </c>
      <c r="D377" s="25" t="str">
        <f t="shared" si="276"/>
        <v>Resilience attributes</v>
      </c>
      <c r="E377" s="25" t="str">
        <f t="shared" si="276"/>
        <v>Production coupled with local and natural capital</v>
      </c>
      <c r="F377" s="25" t="str">
        <f t="shared" si="276"/>
        <v>Production coupled with local and natural capital</v>
      </c>
      <c r="G377" s="25" t="str">
        <f t="shared" si="276"/>
        <v>Production coupled with local and natural capital</v>
      </c>
      <c r="H377" s="65">
        <f>RAWData!AG55</f>
        <v>1.5</v>
      </c>
    </row>
    <row r="378" spans="1:8" x14ac:dyDescent="0.3">
      <c r="A378" s="25" t="str">
        <f t="shared" si="274"/>
        <v>PL-Horticulture</v>
      </c>
      <c r="B378" s="25" t="s">
        <v>25</v>
      </c>
      <c r="C378" s="25" t="s">
        <v>142</v>
      </c>
      <c r="D378" s="25" t="str">
        <f t="shared" si="276"/>
        <v>Resilience attributes</v>
      </c>
      <c r="E378" s="25" t="str">
        <f t="shared" si="276"/>
        <v>Functional diversity</v>
      </c>
      <c r="F378" s="25" t="str">
        <f t="shared" si="276"/>
        <v>Functional diversity</v>
      </c>
      <c r="G378" s="25" t="str">
        <f t="shared" si="276"/>
        <v>Functional diversity</v>
      </c>
      <c r="H378" s="65">
        <f>RAWData!AG56</f>
        <v>-0.5</v>
      </c>
    </row>
    <row r="379" spans="1:8" x14ac:dyDescent="0.3">
      <c r="A379" s="25" t="str">
        <f t="shared" si="274"/>
        <v>PL-Horticulture</v>
      </c>
      <c r="B379" s="25" t="s">
        <v>25</v>
      </c>
      <c r="C379" s="25" t="s">
        <v>142</v>
      </c>
      <c r="D379" s="25" t="str">
        <f t="shared" si="276"/>
        <v>Resilience attributes</v>
      </c>
      <c r="E379" s="25" t="str">
        <f t="shared" si="276"/>
        <v>Response diversity</v>
      </c>
      <c r="F379" s="25" t="str">
        <f t="shared" si="276"/>
        <v>Response diversity</v>
      </c>
      <c r="G379" s="25" t="str">
        <f t="shared" si="276"/>
        <v>Response diversity</v>
      </c>
      <c r="H379" s="65">
        <f>RAWData!AG57</f>
        <v>-0.5</v>
      </c>
    </row>
    <row r="380" spans="1:8" x14ac:dyDescent="0.3">
      <c r="A380" s="25" t="str">
        <f t="shared" si="274"/>
        <v>PL-Horticulture</v>
      </c>
      <c r="B380" s="25" t="s">
        <v>25</v>
      </c>
      <c r="C380" s="25" t="s">
        <v>142</v>
      </c>
      <c r="D380" s="25" t="str">
        <f t="shared" si="276"/>
        <v>Resilience attributes</v>
      </c>
      <c r="E380" s="25" t="str">
        <f t="shared" si="276"/>
        <v>Reasonable profitable</v>
      </c>
      <c r="F380" s="25" t="str">
        <f t="shared" si="276"/>
        <v>Reasonable profitable</v>
      </c>
      <c r="G380" s="25" t="str">
        <f t="shared" si="276"/>
        <v>Reasonable profitable</v>
      </c>
      <c r="H380" s="65">
        <f>RAWData!AG58</f>
        <v>0</v>
      </c>
    </row>
    <row r="381" spans="1:8" x14ac:dyDescent="0.3">
      <c r="A381" s="25" t="str">
        <f t="shared" si="274"/>
        <v>RO-Mixed</v>
      </c>
      <c r="B381" s="30" t="s">
        <v>169</v>
      </c>
      <c r="C381" s="25" t="s">
        <v>142</v>
      </c>
      <c r="D381" s="25" t="str">
        <f t="shared" si="276"/>
        <v>Indicator</v>
      </c>
      <c r="E381" s="25" t="str">
        <f t="shared" si="276"/>
        <v>Agricultural production</v>
      </c>
      <c r="F381" s="25" t="str">
        <f t="shared" si="276"/>
        <v>Food production</v>
      </c>
      <c r="G381" s="25">
        <f t="shared" si="276"/>
        <v>0</v>
      </c>
      <c r="H381" s="65">
        <f>RAWData!AG59</f>
        <v>2</v>
      </c>
    </row>
    <row r="382" spans="1:8" x14ac:dyDescent="0.3">
      <c r="A382" s="25" t="str">
        <f t="shared" si="274"/>
        <v>RO-Mixed</v>
      </c>
      <c r="B382" s="30" t="s">
        <v>169</v>
      </c>
      <c r="C382" s="25" t="s">
        <v>142</v>
      </c>
      <c r="D382" s="25" t="str">
        <f t="shared" si="276"/>
        <v>Indicator</v>
      </c>
      <c r="E382" s="25" t="str">
        <f t="shared" si="276"/>
        <v>Sales of agricultural products</v>
      </c>
      <c r="F382" s="25" t="str">
        <f t="shared" si="276"/>
        <v>Bio-based resources</v>
      </c>
      <c r="G382" s="25">
        <f t="shared" si="276"/>
        <v>0</v>
      </c>
      <c r="H382" s="65">
        <f>RAWData!AG60</f>
        <v>1</v>
      </c>
    </row>
    <row r="383" spans="1:8" x14ac:dyDescent="0.3">
      <c r="A383" s="25" t="str">
        <f t="shared" si="274"/>
        <v>RO-Mixed</v>
      </c>
      <c r="B383" s="30" t="s">
        <v>169</v>
      </c>
      <c r="C383" s="25" t="s">
        <v>142</v>
      </c>
      <c r="D383" s="25" t="str">
        <f t="shared" si="276"/>
        <v>Indicator</v>
      </c>
      <c r="E383" s="25" t="str">
        <f t="shared" si="276"/>
        <v>Subsidies</v>
      </c>
      <c r="F383" s="25" t="str">
        <f t="shared" si="276"/>
        <v>Economic viability</v>
      </c>
      <c r="G383" s="25">
        <f t="shared" si="276"/>
        <v>0</v>
      </c>
      <c r="H383" s="65">
        <f>RAWData!AG61</f>
        <v>2</v>
      </c>
    </row>
    <row r="384" spans="1:8" x14ac:dyDescent="0.3">
      <c r="A384" s="25" t="str">
        <f t="shared" si="274"/>
        <v>RO-Mixed</v>
      </c>
      <c r="B384" s="30" t="s">
        <v>169</v>
      </c>
      <c r="C384" s="25" t="s">
        <v>142</v>
      </c>
      <c r="D384" s="25" t="str">
        <f t="shared" si="276"/>
        <v>Indicator</v>
      </c>
      <c r="E384" s="25" t="str">
        <f t="shared" si="276"/>
        <v>Awareness of biodiversity importance</v>
      </c>
      <c r="F384" s="25" t="str">
        <f t="shared" si="276"/>
        <v>Biodiversity &amp; habitat</v>
      </c>
      <c r="G384" s="25">
        <f t="shared" si="276"/>
        <v>0</v>
      </c>
      <c r="H384" s="65">
        <f>RAWData!AG62</f>
        <v>1</v>
      </c>
    </row>
    <row r="385" spans="1:8" x14ac:dyDescent="0.3">
      <c r="A385" s="25" t="str">
        <f t="shared" si="274"/>
        <v>RO-Mixed</v>
      </c>
      <c r="B385" s="30" t="s">
        <v>169</v>
      </c>
      <c r="C385" s="25" t="s">
        <v>142</v>
      </c>
      <c r="D385" s="25" t="str">
        <f t="shared" si="276"/>
        <v>Resilience attributes</v>
      </c>
      <c r="E385" s="25" t="str">
        <f t="shared" si="276"/>
        <v>Spatial and temporal heterogeneity (farm types)</v>
      </c>
      <c r="F385" s="25" t="str">
        <f t="shared" si="276"/>
        <v>Spatial and temporal heterogeneity (farm types)</v>
      </c>
      <c r="G385" s="25" t="str">
        <f t="shared" si="276"/>
        <v>Spatial and temporal heterogeneity (farm types)</v>
      </c>
      <c r="H385" s="65">
        <f>RAWData!AG63</f>
        <v>0</v>
      </c>
    </row>
    <row r="386" spans="1:8" x14ac:dyDescent="0.3">
      <c r="A386" s="25" t="str">
        <f t="shared" ref="A386:A417" si="277">A305</f>
        <v>RO-Mixed</v>
      </c>
      <c r="B386" s="30" t="s">
        <v>169</v>
      </c>
      <c r="C386" s="25" t="s">
        <v>142</v>
      </c>
      <c r="D386" s="25" t="str">
        <f t="shared" si="276"/>
        <v>Resilience attributes</v>
      </c>
      <c r="E386" s="25" t="str">
        <f t="shared" si="276"/>
        <v>Support rural life</v>
      </c>
      <c r="F386" s="25" t="str">
        <f t="shared" si="276"/>
        <v>Support rural life</v>
      </c>
      <c r="G386" s="25" t="str">
        <f t="shared" si="276"/>
        <v>Support rural life</v>
      </c>
      <c r="H386" s="65">
        <f>RAWData!AG64</f>
        <v>0</v>
      </c>
    </row>
    <row r="387" spans="1:8" x14ac:dyDescent="0.3">
      <c r="A387" s="25" t="str">
        <f t="shared" si="277"/>
        <v>RO-Mixed</v>
      </c>
      <c r="B387" s="30" t="s">
        <v>169</v>
      </c>
      <c r="C387" s="25" t="s">
        <v>142</v>
      </c>
      <c r="D387" s="25" t="str">
        <f t="shared" si="276"/>
        <v>Resilience attributes</v>
      </c>
      <c r="E387" s="25" t="str">
        <f t="shared" si="276"/>
        <v>Appropriately connected with actors outside the farming system</v>
      </c>
      <c r="F387" s="25" t="str">
        <f t="shared" si="276"/>
        <v>Appropriately connected with actors outside the farming system</v>
      </c>
      <c r="G387" s="25" t="str">
        <f t="shared" si="276"/>
        <v>Appropriately connected with actors outside the farming system</v>
      </c>
      <c r="H387" s="65">
        <f>RAWData!AG65</f>
        <v>1</v>
      </c>
    </row>
    <row r="388" spans="1:8" x14ac:dyDescent="0.3">
      <c r="A388" s="25" t="str">
        <f t="shared" si="277"/>
        <v>RO-Mixed</v>
      </c>
      <c r="B388" s="30" t="s">
        <v>169</v>
      </c>
      <c r="C388" s="25" t="s">
        <v>142</v>
      </c>
      <c r="D388" s="25" t="str">
        <f t="shared" si="276"/>
        <v>Resilience attributes</v>
      </c>
      <c r="E388" s="25" t="str">
        <f t="shared" si="276"/>
        <v>Coupled with local and natural capital (legislation)</v>
      </c>
      <c r="F388" s="25" t="str">
        <f t="shared" si="276"/>
        <v>Coupled with local and natural capital (legislation)</v>
      </c>
      <c r="G388" s="25" t="str">
        <f t="shared" si="276"/>
        <v>Coupled with local and natural capital (legislation)</v>
      </c>
      <c r="H388" s="65">
        <f>RAWData!AG66</f>
        <v>2</v>
      </c>
    </row>
    <row r="389" spans="1:8" x14ac:dyDescent="0.3">
      <c r="A389" s="25" t="str">
        <f t="shared" si="277"/>
        <v>SE-Poultry</v>
      </c>
      <c r="B389" s="25" t="s">
        <v>131</v>
      </c>
      <c r="C389" s="25" t="s">
        <v>135</v>
      </c>
      <c r="D389" s="25" t="str">
        <f t="shared" si="276"/>
        <v>Extra indicator</v>
      </c>
      <c r="E389" s="25" t="str">
        <f t="shared" si="276"/>
        <v>Farm size</v>
      </c>
      <c r="F389" s="25">
        <f t="shared" si="276"/>
        <v>0</v>
      </c>
      <c r="G389" s="25">
        <f t="shared" si="276"/>
        <v>0</v>
      </c>
      <c r="H389" s="65">
        <f>RAWData!AG67</f>
        <v>0</v>
      </c>
    </row>
    <row r="390" spans="1:8" x14ac:dyDescent="0.3">
      <c r="A390" s="25" t="str">
        <f t="shared" si="277"/>
        <v>SE-Poultry</v>
      </c>
      <c r="B390" s="25" t="s">
        <v>131</v>
      </c>
      <c r="C390" s="25" t="s">
        <v>135</v>
      </c>
      <c r="D390" s="25" t="str">
        <f t="shared" si="276"/>
        <v>Indicator</v>
      </c>
      <c r="E390" s="25" t="str">
        <f t="shared" si="276"/>
        <v>Viable income</v>
      </c>
      <c r="F390" s="25" t="str">
        <f t="shared" si="276"/>
        <v>Economic viability</v>
      </c>
      <c r="G390" s="25">
        <f t="shared" si="276"/>
        <v>0</v>
      </c>
      <c r="H390" s="65">
        <f>RAWData!AG68</f>
        <v>-0.5</v>
      </c>
    </row>
    <row r="391" spans="1:8" x14ac:dyDescent="0.3">
      <c r="A391" s="25" t="str">
        <f t="shared" si="277"/>
        <v>SE-Poultry</v>
      </c>
      <c r="B391" s="25" t="s">
        <v>131</v>
      </c>
      <c r="C391" s="25" t="s">
        <v>135</v>
      </c>
      <c r="D391" s="25" t="str">
        <f t="shared" si="276"/>
        <v>Indicator</v>
      </c>
      <c r="E391" s="25" t="str">
        <f t="shared" si="276"/>
        <v>Healthy and affordable products</v>
      </c>
      <c r="F391" s="25" t="str">
        <f t="shared" si="276"/>
        <v>Food production</v>
      </c>
      <c r="G391" s="25">
        <f t="shared" si="276"/>
        <v>0</v>
      </c>
      <c r="H391" s="65">
        <f>RAWData!AG69</f>
        <v>1</v>
      </c>
    </row>
    <row r="392" spans="1:8" x14ac:dyDescent="0.3">
      <c r="A392" s="25" t="str">
        <f t="shared" si="277"/>
        <v>SE-Poultry</v>
      </c>
      <c r="B392" s="25" t="s">
        <v>131</v>
      </c>
      <c r="C392" s="25" t="s">
        <v>135</v>
      </c>
      <c r="D392" s="25" t="str">
        <f t="shared" si="276"/>
        <v>Indicator</v>
      </c>
      <c r="E392" s="25" t="str">
        <f t="shared" si="276"/>
        <v>Maintain natural resources in good conditions</v>
      </c>
      <c r="F392" s="25" t="str">
        <f t="shared" si="276"/>
        <v>Natural Resources</v>
      </c>
      <c r="G392" s="25">
        <f t="shared" si="276"/>
        <v>0</v>
      </c>
      <c r="H392" s="65">
        <f>RAWData!AG70</f>
        <v>0</v>
      </c>
    </row>
    <row r="393" spans="1:8" x14ac:dyDescent="0.3">
      <c r="A393" s="25" t="str">
        <f t="shared" si="277"/>
        <v>SE-Poultry</v>
      </c>
      <c r="B393" s="25" t="s">
        <v>131</v>
      </c>
      <c r="C393" s="25" t="s">
        <v>135</v>
      </c>
      <c r="D393" s="25" t="str">
        <f t="shared" si="276"/>
        <v>Indicator</v>
      </c>
      <c r="E393" s="25" t="str">
        <f t="shared" si="276"/>
        <v xml:space="preserve">Animal health and welfare </v>
      </c>
      <c r="F393" s="25" t="str">
        <f t="shared" si="276"/>
        <v>Animal health &amp; welfare</v>
      </c>
      <c r="G393" s="25">
        <f t="shared" si="276"/>
        <v>0</v>
      </c>
      <c r="H393" s="65">
        <f>RAWData!AG71</f>
        <v>1</v>
      </c>
    </row>
    <row r="394" spans="1:8" x14ac:dyDescent="0.3">
      <c r="A394" s="25" t="str">
        <f t="shared" si="277"/>
        <v>SE-Poultry</v>
      </c>
      <c r="B394" s="25" t="s">
        <v>131</v>
      </c>
      <c r="C394" s="25" t="s">
        <v>135</v>
      </c>
      <c r="D394" s="25" t="str">
        <f t="shared" ref="D394:G413" si="278">D313</f>
        <v>Resilience attributes</v>
      </c>
      <c r="E394" s="25" t="str">
        <f t="shared" si="278"/>
        <v>Response diversity</v>
      </c>
      <c r="F394" s="25" t="str">
        <f t="shared" si="278"/>
        <v>Response diversity</v>
      </c>
      <c r="G394" s="25" t="str">
        <f t="shared" si="278"/>
        <v>Response diversity</v>
      </c>
      <c r="H394" s="65" t="str">
        <f>RAWData!AG72</f>
        <v/>
      </c>
    </row>
    <row r="395" spans="1:8" x14ac:dyDescent="0.3">
      <c r="A395" s="25" t="str">
        <f t="shared" si="277"/>
        <v>SE-Poultry</v>
      </c>
      <c r="B395" s="25" t="s">
        <v>131</v>
      </c>
      <c r="C395" s="25" t="s">
        <v>135</v>
      </c>
      <c r="D395" s="25" t="str">
        <f t="shared" si="278"/>
        <v>Resilience attributes</v>
      </c>
      <c r="E395" s="25" t="str">
        <f t="shared" si="278"/>
        <v>Reasonable profitable</v>
      </c>
      <c r="F395" s="25" t="str">
        <f t="shared" si="278"/>
        <v>Reasonable profitable</v>
      </c>
      <c r="G395" s="25" t="str">
        <f t="shared" si="278"/>
        <v>Reasonable profitable</v>
      </c>
      <c r="H395" s="65">
        <f>RAWData!AG73</f>
        <v>-0.5</v>
      </c>
    </row>
    <row r="396" spans="1:8" x14ac:dyDescent="0.3">
      <c r="A396" s="25" t="str">
        <f t="shared" si="277"/>
        <v>SE-Poultry</v>
      </c>
      <c r="B396" s="25" t="s">
        <v>131</v>
      </c>
      <c r="C396" s="25" t="s">
        <v>135</v>
      </c>
      <c r="D396" s="25" t="str">
        <f t="shared" si="278"/>
        <v>Resilience attributes</v>
      </c>
      <c r="E396" s="25" t="str">
        <f t="shared" si="278"/>
        <v>Functional diversity</v>
      </c>
      <c r="F396" s="25" t="str">
        <f t="shared" si="278"/>
        <v>Functional diversity</v>
      </c>
      <c r="G396" s="25" t="str">
        <f t="shared" si="278"/>
        <v>Functional diversity</v>
      </c>
      <c r="H396" s="65" t="str">
        <f>RAWData!AG74</f>
        <v/>
      </c>
    </row>
    <row r="397" spans="1:8" x14ac:dyDescent="0.3">
      <c r="A397" s="25" t="str">
        <f t="shared" si="277"/>
        <v>SE-Poultry</v>
      </c>
      <c r="B397" s="25" t="s">
        <v>131</v>
      </c>
      <c r="C397" s="25" t="s">
        <v>135</v>
      </c>
      <c r="D397" s="25" t="str">
        <f t="shared" si="278"/>
        <v>Resilience attributes</v>
      </c>
      <c r="E397" s="25" t="str">
        <f t="shared" si="278"/>
        <v>Exposed to disturbance</v>
      </c>
      <c r="F397" s="25" t="str">
        <f t="shared" si="278"/>
        <v>Exposed to disturbance</v>
      </c>
      <c r="G397" s="25" t="str">
        <f t="shared" si="278"/>
        <v>Exposed to disturbance</v>
      </c>
      <c r="H397" s="65">
        <f>RAWData!AG75</f>
        <v>0</v>
      </c>
    </row>
    <row r="398" spans="1:8" x14ac:dyDescent="0.3">
      <c r="A398" s="25" t="str">
        <f t="shared" si="277"/>
        <v>SE-Poultry</v>
      </c>
      <c r="B398" s="25" t="s">
        <v>131</v>
      </c>
      <c r="C398" s="25" t="s">
        <v>135</v>
      </c>
      <c r="D398" s="25" t="str">
        <f t="shared" si="278"/>
        <v>Resilience attributes</v>
      </c>
      <c r="E398" s="25" t="str">
        <f t="shared" si="278"/>
        <v>Infrastructure for innovation</v>
      </c>
      <c r="F398" s="25" t="str">
        <f t="shared" si="278"/>
        <v>Infrastructure for innovation</v>
      </c>
      <c r="G398" s="25" t="str">
        <f t="shared" si="278"/>
        <v>Infrastructure for innovation</v>
      </c>
      <c r="H398" s="65">
        <f>RAWData!AG76</f>
        <v>1</v>
      </c>
    </row>
    <row r="399" spans="1:8" x14ac:dyDescent="0.3">
      <c r="A399" s="25" t="str">
        <f t="shared" si="277"/>
        <v>UK-Arable</v>
      </c>
      <c r="B399" s="25" t="s">
        <v>206</v>
      </c>
      <c r="C399" s="25" t="s">
        <v>206</v>
      </c>
      <c r="D399" s="25" t="str">
        <f t="shared" si="278"/>
        <v>Indicator</v>
      </c>
      <c r="E399" s="25" t="str">
        <f t="shared" si="278"/>
        <v>Soil health</v>
      </c>
      <c r="F399" s="25" t="str">
        <f t="shared" si="278"/>
        <v>Natural Resources</v>
      </c>
      <c r="G399" s="25">
        <f t="shared" si="278"/>
        <v>0</v>
      </c>
      <c r="H399" s="65" t="str">
        <f>RAWData!AG77</f>
        <v/>
      </c>
    </row>
    <row r="400" spans="1:8" x14ac:dyDescent="0.3">
      <c r="A400" s="25" t="str">
        <f t="shared" si="277"/>
        <v>UK-Arable</v>
      </c>
      <c r="B400" s="25" t="s">
        <v>206</v>
      </c>
      <c r="C400" s="25" t="s">
        <v>206</v>
      </c>
      <c r="D400" s="25" t="str">
        <f t="shared" si="278"/>
        <v>Indicator</v>
      </c>
      <c r="E400" s="25" t="str">
        <f t="shared" si="278"/>
        <v>Biodiversity</v>
      </c>
      <c r="F400" s="25" t="str">
        <f t="shared" si="278"/>
        <v>Biodiversity &amp; habitat</v>
      </c>
      <c r="G400" s="25">
        <f t="shared" si="278"/>
        <v>0</v>
      </c>
      <c r="H400" s="65" t="str">
        <f>RAWData!AG78</f>
        <v/>
      </c>
    </row>
    <row r="401" spans="1:8" x14ac:dyDescent="0.3">
      <c r="A401" s="25" t="str">
        <f t="shared" si="277"/>
        <v>UK-Arable</v>
      </c>
      <c r="B401" s="25" t="s">
        <v>206</v>
      </c>
      <c r="C401" s="25" t="s">
        <v>206</v>
      </c>
      <c r="D401" s="25" t="str">
        <f t="shared" si="278"/>
        <v>Indicator</v>
      </c>
      <c r="E401" s="25" t="str">
        <f t="shared" si="278"/>
        <v>Happiness index of farmers</v>
      </c>
      <c r="F401" s="25" t="str">
        <f t="shared" si="278"/>
        <v>Quality of life</v>
      </c>
      <c r="G401" s="25">
        <f t="shared" si="278"/>
        <v>0</v>
      </c>
      <c r="H401" s="65" t="str">
        <f>RAWData!AG79</f>
        <v/>
      </c>
    </row>
    <row r="402" spans="1:8" x14ac:dyDescent="0.3">
      <c r="A402" s="25" t="str">
        <f t="shared" si="277"/>
        <v>UK-Arable</v>
      </c>
      <c r="B402" s="25" t="s">
        <v>206</v>
      </c>
      <c r="C402" s="25" t="s">
        <v>206</v>
      </c>
      <c r="D402" s="25" t="str">
        <f t="shared" si="278"/>
        <v>Indicator</v>
      </c>
      <c r="E402" s="25" t="str">
        <f t="shared" si="278"/>
        <v>Percent of products certified higher welfare standards</v>
      </c>
      <c r="F402" s="25" t="str">
        <f t="shared" si="278"/>
        <v>Animal health &amp; welfare</v>
      </c>
      <c r="G402" s="25">
        <f t="shared" si="278"/>
        <v>0</v>
      </c>
      <c r="H402" s="65" t="str">
        <f>RAWData!AG80</f>
        <v/>
      </c>
    </row>
    <row r="403" spans="1:8" x14ac:dyDescent="0.3">
      <c r="A403" s="25" t="str">
        <f t="shared" si="277"/>
        <v>UK-Arable</v>
      </c>
      <c r="B403" s="25" t="s">
        <v>206</v>
      </c>
      <c r="C403" s="25" t="s">
        <v>206</v>
      </c>
      <c r="D403" s="25" t="str">
        <f t="shared" si="278"/>
        <v>Resilience attributes</v>
      </c>
      <c r="E403" s="25" t="str">
        <f t="shared" si="278"/>
        <v>Spatial and temporal heterogeneity (farm types)</v>
      </c>
      <c r="F403" s="25" t="str">
        <f t="shared" si="278"/>
        <v>Spatial and temporal heterogeneity (farm types)</v>
      </c>
      <c r="G403" s="25" t="str">
        <f t="shared" si="278"/>
        <v>Spatial and temporal heterogeneity (farm types)</v>
      </c>
      <c r="H403" s="65" t="str">
        <f>RAWData!AG81</f>
        <v/>
      </c>
    </row>
    <row r="404" spans="1:8" x14ac:dyDescent="0.3">
      <c r="A404" s="25" t="str">
        <f t="shared" si="277"/>
        <v>UK-Arable</v>
      </c>
      <c r="B404" s="25" t="s">
        <v>206</v>
      </c>
      <c r="C404" s="25" t="s">
        <v>206</v>
      </c>
      <c r="D404" s="25" t="str">
        <f t="shared" si="278"/>
        <v>Resilience attributes</v>
      </c>
      <c r="E404" s="25" t="str">
        <f t="shared" si="278"/>
        <v>Socially self-organised</v>
      </c>
      <c r="F404" s="25" t="str">
        <f t="shared" si="278"/>
        <v>Socially self-organised</v>
      </c>
      <c r="G404" s="25" t="str">
        <f t="shared" si="278"/>
        <v>Socially self-organised</v>
      </c>
      <c r="H404" s="65" t="str">
        <f>RAWData!AG82</f>
        <v/>
      </c>
    </row>
    <row r="405" spans="1:8" x14ac:dyDescent="0.3">
      <c r="A405" s="25" t="str">
        <f t="shared" si="277"/>
        <v>UK-Arable</v>
      </c>
      <c r="B405" s="25" t="s">
        <v>206</v>
      </c>
      <c r="C405" s="25" t="s">
        <v>206</v>
      </c>
      <c r="D405" s="25" t="str">
        <f t="shared" si="278"/>
        <v>Resilience attributes</v>
      </c>
      <c r="E405" s="25" t="str">
        <f t="shared" si="278"/>
        <v>Appropriately connected with actors outside the farming system</v>
      </c>
      <c r="F405" s="25" t="str">
        <f t="shared" si="278"/>
        <v>Appropriately connected with actors outside the farming system</v>
      </c>
      <c r="G405" s="25" t="str">
        <f t="shared" si="278"/>
        <v>Appropriately connected with actors outside the farming system</v>
      </c>
      <c r="H405" s="65" t="str">
        <f>RAWData!AG83</f>
        <v/>
      </c>
    </row>
    <row r="406" spans="1:8" x14ac:dyDescent="0.3">
      <c r="A406" s="25" t="str">
        <f t="shared" si="277"/>
        <v>UK-Arable</v>
      </c>
      <c r="B406" s="25" t="s">
        <v>206</v>
      </c>
      <c r="C406" s="25" t="s">
        <v>206</v>
      </c>
      <c r="D406" s="25" t="str">
        <f t="shared" si="278"/>
        <v>Resilience attributes</v>
      </c>
      <c r="E406" s="25" t="str">
        <f t="shared" si="278"/>
        <v>Infrastructure for innovation</v>
      </c>
      <c r="F406" s="25" t="str">
        <f t="shared" si="278"/>
        <v>Infrastructure for innovation</v>
      </c>
      <c r="G406" s="25" t="str">
        <f t="shared" si="278"/>
        <v>Infrastructure for innovation</v>
      </c>
      <c r="H406" s="65" t="str">
        <f>RAWData!AG84</f>
        <v/>
      </c>
    </row>
    <row r="407" spans="1:8" x14ac:dyDescent="0.3">
      <c r="A407" s="25" t="str">
        <f t="shared" si="277"/>
        <v>BG-Arable</v>
      </c>
      <c r="B407" s="25" t="s">
        <v>147</v>
      </c>
      <c r="C407" s="25" t="s">
        <v>182</v>
      </c>
      <c r="D407" s="25" t="str">
        <f t="shared" si="278"/>
        <v>Indicator</v>
      </c>
      <c r="E407" s="25" t="str">
        <f t="shared" si="278"/>
        <v>Productivity (t/ha)</v>
      </c>
      <c r="F407" s="25" t="str">
        <f t="shared" si="278"/>
        <v>Food production</v>
      </c>
      <c r="G407" s="25">
        <f t="shared" si="278"/>
        <v>0</v>
      </c>
      <c r="H407" s="65">
        <f>RAWData!AH4</f>
        <v>0</v>
      </c>
    </row>
    <row r="408" spans="1:8" x14ac:dyDescent="0.3">
      <c r="A408" s="25" t="str">
        <f t="shared" si="277"/>
        <v>BG-Arable</v>
      </c>
      <c r="B408" s="25" t="s">
        <v>147</v>
      </c>
      <c r="C408" s="25" t="s">
        <v>182</v>
      </c>
      <c r="D408" s="25" t="str">
        <f t="shared" si="278"/>
        <v>Indicator</v>
      </c>
      <c r="E408" s="25" t="str">
        <f t="shared" si="278"/>
        <v>Net farm income</v>
      </c>
      <c r="F408" s="25" t="str">
        <f t="shared" si="278"/>
        <v>Economic viability</v>
      </c>
      <c r="G408" s="25">
        <f t="shared" si="278"/>
        <v>0</v>
      </c>
      <c r="H408" s="65">
        <f>RAWData!AH5</f>
        <v>1</v>
      </c>
    </row>
    <row r="409" spans="1:8" x14ac:dyDescent="0.3">
      <c r="A409" s="25" t="str">
        <f t="shared" si="277"/>
        <v>BG-Arable</v>
      </c>
      <c r="B409" s="25" t="s">
        <v>147</v>
      </c>
      <c r="C409" s="25" t="s">
        <v>182</v>
      </c>
      <c r="D409" s="25" t="str">
        <f t="shared" si="278"/>
        <v>Indicator</v>
      </c>
      <c r="E409" s="25" t="str">
        <f t="shared" si="278"/>
        <v>Nutrient balance</v>
      </c>
      <c r="F409" s="25" t="str">
        <f t="shared" si="278"/>
        <v>Natural resources</v>
      </c>
      <c r="G409" s="25">
        <f t="shared" si="278"/>
        <v>0</v>
      </c>
      <c r="H409" s="65">
        <f>RAWData!AH6</f>
        <v>0</v>
      </c>
    </row>
    <row r="410" spans="1:8" x14ac:dyDescent="0.3">
      <c r="A410" s="25" t="str">
        <f t="shared" si="277"/>
        <v>BG-Arable</v>
      </c>
      <c r="B410" s="25" t="s">
        <v>147</v>
      </c>
      <c r="C410" s="25" t="s">
        <v>182</v>
      </c>
      <c r="D410" s="25" t="str">
        <f t="shared" si="278"/>
        <v>Indicator</v>
      </c>
      <c r="E410" s="25" t="str">
        <f t="shared" si="278"/>
        <v>Diversity of production</v>
      </c>
      <c r="F410" s="25" t="str">
        <f t="shared" si="278"/>
        <v>Biodiversity &amp; habitat</v>
      </c>
      <c r="G410" s="25">
        <f t="shared" si="278"/>
        <v>0</v>
      </c>
      <c r="H410" s="65">
        <f>RAWData!AH7</f>
        <v>0</v>
      </c>
    </row>
    <row r="411" spans="1:8" x14ac:dyDescent="0.3">
      <c r="A411" s="25" t="str">
        <f t="shared" si="277"/>
        <v>BG-Arable</v>
      </c>
      <c r="B411" s="25" t="s">
        <v>147</v>
      </c>
      <c r="C411" s="25" t="s">
        <v>182</v>
      </c>
      <c r="D411" s="25" t="str">
        <f t="shared" si="278"/>
        <v>Indicator</v>
      </c>
      <c r="E411" s="25" t="str">
        <f t="shared" si="278"/>
        <v>Level of services in rural areas</v>
      </c>
      <c r="F411" s="25" t="str">
        <f t="shared" si="278"/>
        <v>Attractiveness of the area</v>
      </c>
      <c r="G411" s="25">
        <f t="shared" si="278"/>
        <v>0</v>
      </c>
      <c r="H411" s="65">
        <f>RAWData!AH8</f>
        <v>0</v>
      </c>
    </row>
    <row r="412" spans="1:8" x14ac:dyDescent="0.3">
      <c r="A412" s="25" t="str">
        <f t="shared" si="277"/>
        <v>BG-Arable</v>
      </c>
      <c r="B412" s="25" t="s">
        <v>147</v>
      </c>
      <c r="C412" s="25" t="s">
        <v>182</v>
      </c>
      <c r="D412" s="25" t="str">
        <f t="shared" si="278"/>
        <v>Resilience attributes</v>
      </c>
      <c r="E412" s="25" t="str">
        <f t="shared" si="278"/>
        <v>Production coupled with local and natural capital</v>
      </c>
      <c r="F412" s="25" t="str">
        <f t="shared" si="278"/>
        <v>Production coupled with local and natural capital</v>
      </c>
      <c r="G412" s="25" t="str">
        <f t="shared" si="278"/>
        <v>Production coupled with local and natural capital</v>
      </c>
      <c r="H412" s="65">
        <f>RAWData!AH9</f>
        <v>1</v>
      </c>
    </row>
    <row r="413" spans="1:8" x14ac:dyDescent="0.3">
      <c r="A413" s="25" t="str">
        <f t="shared" si="277"/>
        <v>BG-Arable</v>
      </c>
      <c r="B413" s="25" t="s">
        <v>147</v>
      </c>
      <c r="C413" s="25" t="s">
        <v>182</v>
      </c>
      <c r="D413" s="25" t="str">
        <f t="shared" si="278"/>
        <v>Resilience attributes</v>
      </c>
      <c r="E413" s="25" t="str">
        <f t="shared" si="278"/>
        <v>Exposed to disturbance</v>
      </c>
      <c r="F413" s="25" t="str">
        <f t="shared" si="278"/>
        <v>Exposed to disturbance</v>
      </c>
      <c r="G413" s="25" t="str">
        <f t="shared" si="278"/>
        <v>Exposed to disturbance</v>
      </c>
      <c r="H413" s="65">
        <f>RAWData!AH10</f>
        <v>1</v>
      </c>
    </row>
    <row r="414" spans="1:8" x14ac:dyDescent="0.3">
      <c r="A414" s="25" t="str">
        <f t="shared" si="277"/>
        <v>BG-Arable</v>
      </c>
      <c r="B414" s="25" t="s">
        <v>147</v>
      </c>
      <c r="C414" s="25" t="s">
        <v>182</v>
      </c>
      <c r="D414" s="25" t="str">
        <f t="shared" ref="D414:G433" si="279">D333</f>
        <v>Resilience attributes</v>
      </c>
      <c r="E414" s="25" t="str">
        <f t="shared" si="279"/>
        <v>Socially self-organised</v>
      </c>
      <c r="F414" s="25" t="str">
        <f t="shared" si="279"/>
        <v>Socially self-organised</v>
      </c>
      <c r="G414" s="25" t="str">
        <f t="shared" si="279"/>
        <v>Socially self-organised</v>
      </c>
      <c r="H414" s="65">
        <f>RAWData!AH11</f>
        <v>2</v>
      </c>
    </row>
    <row r="415" spans="1:8" x14ac:dyDescent="0.3">
      <c r="A415" s="25" t="str">
        <f t="shared" si="277"/>
        <v>BG-Arable</v>
      </c>
      <c r="B415" s="25" t="s">
        <v>147</v>
      </c>
      <c r="C415" s="25" t="s">
        <v>182</v>
      </c>
      <c r="D415" s="25" t="str">
        <f t="shared" si="279"/>
        <v>Resilience attributes</v>
      </c>
      <c r="E415" s="25" t="str">
        <f t="shared" si="279"/>
        <v>Infrastructure for innovation</v>
      </c>
      <c r="F415" s="25" t="str">
        <f t="shared" si="279"/>
        <v>Infrastructure for innovation</v>
      </c>
      <c r="G415" s="25" t="str">
        <f t="shared" si="279"/>
        <v>Infrastructure for innovation</v>
      </c>
      <c r="H415" s="65">
        <f>RAWData!AH12</f>
        <v>0</v>
      </c>
    </row>
    <row r="416" spans="1:8" x14ac:dyDescent="0.3">
      <c r="A416" s="25" t="str">
        <f t="shared" si="277"/>
        <v>DE-Arable&amp;Mixed</v>
      </c>
      <c r="B416" s="25" t="s">
        <v>207</v>
      </c>
      <c r="C416" s="25" t="s">
        <v>207</v>
      </c>
      <c r="D416" s="25" t="str">
        <f t="shared" si="279"/>
        <v>Indicator</v>
      </c>
      <c r="E416" s="25" t="str">
        <f t="shared" si="279"/>
        <v>Cereal production (t/ha)</v>
      </c>
      <c r="F416" s="25" t="str">
        <f t="shared" si="279"/>
        <v>Food production</v>
      </c>
      <c r="G416" s="25">
        <f t="shared" si="279"/>
        <v>0</v>
      </c>
      <c r="H416" s="65" t="str">
        <f>RAWData!AH13</f>
        <v/>
      </c>
    </row>
    <row r="417" spans="1:8" x14ac:dyDescent="0.3">
      <c r="A417" s="25" t="str">
        <f t="shared" si="277"/>
        <v>DE-Arable&amp;Mixed</v>
      </c>
      <c r="B417" s="25" t="s">
        <v>207</v>
      </c>
      <c r="C417" s="25" t="s">
        <v>207</v>
      </c>
      <c r="D417" s="25" t="str">
        <f t="shared" si="279"/>
        <v>Indicator</v>
      </c>
      <c r="E417" s="25" t="str">
        <f t="shared" si="279"/>
        <v>Profitability (Euro/ha)</v>
      </c>
      <c r="F417" s="25" t="str">
        <f t="shared" si="279"/>
        <v>Economic viability</v>
      </c>
      <c r="G417" s="25">
        <f t="shared" si="279"/>
        <v>0</v>
      </c>
      <c r="H417" s="65" t="str">
        <f>RAWData!AH14</f>
        <v/>
      </c>
    </row>
    <row r="418" spans="1:8" x14ac:dyDescent="0.3">
      <c r="A418" s="25" t="str">
        <f t="shared" ref="A418:A434" si="280">A337</f>
        <v>DE-Arable&amp;Mixed</v>
      </c>
      <c r="B418" s="25" t="s">
        <v>207</v>
      </c>
      <c r="C418" s="25" t="s">
        <v>207</v>
      </c>
      <c r="D418" s="25" t="str">
        <f t="shared" si="279"/>
        <v>Indicator</v>
      </c>
      <c r="E418" s="25" t="str">
        <f t="shared" si="279"/>
        <v>Availability of successors</v>
      </c>
      <c r="F418" s="25" t="str">
        <f t="shared" si="279"/>
        <v>Attractiveness of the area</v>
      </c>
      <c r="G418" s="25">
        <f t="shared" si="279"/>
        <v>0</v>
      </c>
      <c r="H418" s="65" t="str">
        <f>RAWData!AH15</f>
        <v/>
      </c>
    </row>
    <row r="419" spans="1:8" x14ac:dyDescent="0.3">
      <c r="A419" s="25" t="str">
        <f t="shared" si="280"/>
        <v>DE-Arable&amp;Mixed</v>
      </c>
      <c r="B419" s="25" t="s">
        <v>207</v>
      </c>
      <c r="C419" s="25" t="s">
        <v>207</v>
      </c>
      <c r="D419" s="25" t="str">
        <f t="shared" si="279"/>
        <v>Indicator</v>
      </c>
      <c r="E419" s="25" t="str">
        <f t="shared" si="279"/>
        <v>Availability of workers</v>
      </c>
      <c r="F419" s="25" t="str">
        <f t="shared" si="279"/>
        <v>Economic viability</v>
      </c>
      <c r="G419" s="25">
        <f t="shared" si="279"/>
        <v>0</v>
      </c>
      <c r="H419" s="65" t="str">
        <f>RAWData!AH16</f>
        <v/>
      </c>
    </row>
    <row r="420" spans="1:8" x14ac:dyDescent="0.3">
      <c r="A420" s="25" t="str">
        <f t="shared" si="280"/>
        <v>DE-Arable&amp;Mixed</v>
      </c>
      <c r="B420" s="25" t="s">
        <v>207</v>
      </c>
      <c r="C420" s="25" t="s">
        <v>207</v>
      </c>
      <c r="D420" s="25" t="str">
        <f t="shared" si="279"/>
        <v>Indicator</v>
      </c>
      <c r="E420" s="25" t="str">
        <f t="shared" si="279"/>
        <v>Soil quality</v>
      </c>
      <c r="F420" s="25" t="str">
        <f t="shared" si="279"/>
        <v>Natural Resources</v>
      </c>
      <c r="G420" s="25">
        <f t="shared" si="279"/>
        <v>0</v>
      </c>
      <c r="H420" s="65" t="str">
        <f>RAWData!AH17</f>
        <v/>
      </c>
    </row>
    <row r="421" spans="1:8" x14ac:dyDescent="0.3">
      <c r="A421" s="25" t="str">
        <f t="shared" si="280"/>
        <v>DE-Arable&amp;Mixed</v>
      </c>
      <c r="B421" s="25" t="s">
        <v>207</v>
      </c>
      <c r="C421" s="25" t="s">
        <v>207</v>
      </c>
      <c r="D421" s="25" t="str">
        <f t="shared" si="279"/>
        <v>Indicator</v>
      </c>
      <c r="E421" s="25" t="str">
        <f t="shared" si="279"/>
        <v>Production of biogas</v>
      </c>
      <c r="F421" s="25" t="str">
        <f t="shared" si="279"/>
        <v>Bio-based resources</v>
      </c>
      <c r="G421" s="25">
        <f t="shared" si="279"/>
        <v>0</v>
      </c>
      <c r="H421" s="65" t="str">
        <f>RAWData!AH18</f>
        <v/>
      </c>
    </row>
    <row r="422" spans="1:8" x14ac:dyDescent="0.3">
      <c r="A422" s="25" t="str">
        <f t="shared" si="280"/>
        <v>DE-Arable&amp;Mixed</v>
      </c>
      <c r="B422" s="25" t="s">
        <v>207</v>
      </c>
      <c r="C422" s="25" t="s">
        <v>207</v>
      </c>
      <c r="D422" s="25" t="str">
        <f t="shared" si="279"/>
        <v>Indicator</v>
      </c>
      <c r="E422" s="25" t="str">
        <f t="shared" si="279"/>
        <v>Water availability</v>
      </c>
      <c r="F422" s="25" t="str">
        <f t="shared" si="279"/>
        <v>Natural Resources</v>
      </c>
      <c r="G422" s="25">
        <f t="shared" si="279"/>
        <v>0</v>
      </c>
      <c r="H422" s="65" t="str">
        <f>RAWData!AH19</f>
        <v/>
      </c>
    </row>
    <row r="423" spans="1:8" x14ac:dyDescent="0.3">
      <c r="A423" s="25" t="str">
        <f t="shared" si="280"/>
        <v>DE-Arable&amp;Mixed</v>
      </c>
      <c r="B423" s="25" t="s">
        <v>207</v>
      </c>
      <c r="C423" s="25" t="s">
        <v>207</v>
      </c>
      <c r="D423" s="25" t="str">
        <f t="shared" si="279"/>
        <v>Resilience attributes</v>
      </c>
      <c r="E423" s="25" t="str">
        <f t="shared" si="279"/>
        <v>Response diversity</v>
      </c>
      <c r="F423" s="25" t="str">
        <f t="shared" si="279"/>
        <v>Response diversity</v>
      </c>
      <c r="G423" s="25" t="str">
        <f t="shared" si="279"/>
        <v>Response diversity</v>
      </c>
      <c r="H423" s="65" t="str">
        <f>RAWData!AH20</f>
        <v/>
      </c>
    </row>
    <row r="424" spans="1:8" x14ac:dyDescent="0.3">
      <c r="A424" s="25" t="str">
        <f t="shared" si="280"/>
        <v>DE-Arable&amp;Mixed</v>
      </c>
      <c r="B424" s="25" t="s">
        <v>207</v>
      </c>
      <c r="C424" s="25" t="s">
        <v>207</v>
      </c>
      <c r="D424" s="25" t="str">
        <f t="shared" si="279"/>
        <v>Resilience attributes</v>
      </c>
      <c r="E424" s="25" t="str">
        <f t="shared" si="279"/>
        <v>Infrastructure for innovation</v>
      </c>
      <c r="F424" s="25" t="str">
        <f t="shared" si="279"/>
        <v>Infrastructure for innovation</v>
      </c>
      <c r="G424" s="25" t="str">
        <f t="shared" si="279"/>
        <v>Infrastructure for innovation</v>
      </c>
      <c r="H424" s="65" t="str">
        <f>RAWData!AH21</f>
        <v/>
      </c>
    </row>
    <row r="425" spans="1:8" x14ac:dyDescent="0.3">
      <c r="A425" s="25" t="str">
        <f t="shared" si="280"/>
        <v>DE-Arable&amp;Mixed</v>
      </c>
      <c r="B425" s="25" t="s">
        <v>207</v>
      </c>
      <c r="C425" s="25" t="s">
        <v>207</v>
      </c>
      <c r="D425" s="25" t="str">
        <f t="shared" si="279"/>
        <v>Resilience attributes</v>
      </c>
      <c r="E425" s="25" t="str">
        <f t="shared" si="279"/>
        <v>Support rural life</v>
      </c>
      <c r="F425" s="25" t="str">
        <f t="shared" si="279"/>
        <v>Support rural life</v>
      </c>
      <c r="G425" s="25" t="str">
        <f t="shared" si="279"/>
        <v>Support rural life</v>
      </c>
      <c r="H425" s="65" t="str">
        <f>RAWData!AH22</f>
        <v/>
      </c>
    </row>
    <row r="426" spans="1:8" x14ac:dyDescent="0.3">
      <c r="A426" s="25" t="str">
        <f t="shared" si="280"/>
        <v>ES-Livestock</v>
      </c>
      <c r="B426" s="25" t="s">
        <v>207</v>
      </c>
      <c r="C426" s="25" t="s">
        <v>207</v>
      </c>
      <c r="D426" s="25" t="str">
        <f t="shared" si="279"/>
        <v>Indicator</v>
      </c>
      <c r="E426" s="25" t="str">
        <f t="shared" si="279"/>
        <v>Gross margin</v>
      </c>
      <c r="F426" s="25" t="str">
        <f t="shared" si="279"/>
        <v>Economic viability</v>
      </c>
      <c r="G426" s="25">
        <f t="shared" si="279"/>
        <v>0</v>
      </c>
      <c r="H426" s="65" t="str">
        <f>RAWData!AH23</f>
        <v/>
      </c>
    </row>
    <row r="427" spans="1:8" x14ac:dyDescent="0.3">
      <c r="A427" s="25" t="str">
        <f t="shared" si="280"/>
        <v>ES-Livestock</v>
      </c>
      <c r="B427" s="25" t="s">
        <v>207</v>
      </c>
      <c r="C427" s="25" t="s">
        <v>207</v>
      </c>
      <c r="D427" s="25" t="str">
        <f t="shared" si="279"/>
        <v>Indicator</v>
      </c>
      <c r="E427" s="25" t="str">
        <f t="shared" si="279"/>
        <v>Sheep census</v>
      </c>
      <c r="F427" s="25" t="str">
        <f t="shared" si="279"/>
        <v>Food production</v>
      </c>
      <c r="G427" s="25">
        <f t="shared" si="279"/>
        <v>0</v>
      </c>
      <c r="H427" s="65" t="str">
        <f>RAWData!AH24</f>
        <v/>
      </c>
    </row>
    <row r="428" spans="1:8" x14ac:dyDescent="0.3">
      <c r="A428" s="25" t="str">
        <f t="shared" si="280"/>
        <v>ES-Livestock</v>
      </c>
      <c r="B428" s="25" t="s">
        <v>207</v>
      </c>
      <c r="C428" s="25" t="s">
        <v>207</v>
      </c>
      <c r="D428" s="25" t="str">
        <f t="shared" si="279"/>
        <v>Indicator</v>
      </c>
      <c r="E428" s="25" t="str">
        <f t="shared" si="279"/>
        <v>Number of farms</v>
      </c>
      <c r="F428" s="25" t="str">
        <f t="shared" si="279"/>
        <v>Attractiveness of the area</v>
      </c>
      <c r="G428" s="25">
        <f t="shared" si="279"/>
        <v>0</v>
      </c>
      <c r="H428" s="65" t="str">
        <f>RAWData!AH25</f>
        <v/>
      </c>
    </row>
    <row r="429" spans="1:8" x14ac:dyDescent="0.3">
      <c r="A429" s="25" t="str">
        <f t="shared" si="280"/>
        <v>ES-Livestock</v>
      </c>
      <c r="B429" s="25" t="s">
        <v>207</v>
      </c>
      <c r="C429" s="25" t="s">
        <v>207</v>
      </c>
      <c r="D429" s="25" t="str">
        <f t="shared" si="279"/>
        <v>Resilience attributes</v>
      </c>
      <c r="E429" s="25" t="str">
        <f t="shared" si="279"/>
        <v>Production coupled with local and natural capital</v>
      </c>
      <c r="F429" s="25" t="str">
        <f t="shared" si="279"/>
        <v>Production coupled with local and natural capital</v>
      </c>
      <c r="G429" s="25" t="str">
        <f t="shared" si="279"/>
        <v>Production coupled with local and natural capital</v>
      </c>
      <c r="H429" s="65" t="str">
        <f>RAWData!AH26</f>
        <v/>
      </c>
    </row>
    <row r="430" spans="1:8" x14ac:dyDescent="0.3">
      <c r="A430" s="25" t="str">
        <f t="shared" si="280"/>
        <v>ES-Livestock</v>
      </c>
      <c r="B430" s="25" t="s">
        <v>207</v>
      </c>
      <c r="C430" s="25" t="s">
        <v>207</v>
      </c>
      <c r="D430" s="25" t="str">
        <f t="shared" si="279"/>
        <v>Resilience attributes</v>
      </c>
      <c r="E430" s="25" t="str">
        <f t="shared" si="279"/>
        <v>Diverse policies</v>
      </c>
      <c r="F430" s="25" t="str">
        <f t="shared" si="279"/>
        <v>Diverse policies</v>
      </c>
      <c r="G430" s="25" t="str">
        <f t="shared" si="279"/>
        <v>Diverse policies</v>
      </c>
      <c r="H430" s="65" t="str">
        <f>RAWData!AH27</f>
        <v/>
      </c>
    </row>
    <row r="431" spans="1:8" x14ac:dyDescent="0.3">
      <c r="A431" s="25" t="str">
        <f t="shared" si="280"/>
        <v>ES-Livestock</v>
      </c>
      <c r="B431" s="25" t="s">
        <v>207</v>
      </c>
      <c r="C431" s="25" t="s">
        <v>207</v>
      </c>
      <c r="D431" s="25" t="str">
        <f t="shared" si="279"/>
        <v>Resilience attributes</v>
      </c>
      <c r="E431" s="25" t="str">
        <f t="shared" si="279"/>
        <v>Socially self-organised</v>
      </c>
      <c r="F431" s="25" t="str">
        <f t="shared" si="279"/>
        <v>Socially self-organised</v>
      </c>
      <c r="G431" s="25" t="str">
        <f t="shared" si="279"/>
        <v>Socially self-organised</v>
      </c>
      <c r="H431" s="65" t="str">
        <f>RAWData!AH28</f>
        <v/>
      </c>
    </row>
    <row r="432" spans="1:8" x14ac:dyDescent="0.3">
      <c r="A432" s="25" t="str">
        <f t="shared" si="280"/>
        <v>ES-Livestock</v>
      </c>
      <c r="B432" s="25" t="s">
        <v>207</v>
      </c>
      <c r="C432" s="25" t="s">
        <v>207</v>
      </c>
      <c r="D432" s="25" t="str">
        <f t="shared" si="279"/>
        <v>Resilience attributes</v>
      </c>
      <c r="E432" s="25" t="str">
        <f t="shared" si="279"/>
        <v>Support rural life</v>
      </c>
      <c r="F432" s="25" t="str">
        <f t="shared" si="279"/>
        <v>Support rural life</v>
      </c>
      <c r="G432" s="25" t="str">
        <f t="shared" si="279"/>
        <v>Support rural life</v>
      </c>
      <c r="H432" s="65" t="str">
        <f>RAWData!AH29</f>
        <v/>
      </c>
    </row>
    <row r="433" spans="1:8" x14ac:dyDescent="0.3">
      <c r="A433" s="25" t="str">
        <f t="shared" si="280"/>
        <v>ES-Livestock</v>
      </c>
      <c r="B433" s="25" t="s">
        <v>207</v>
      </c>
      <c r="C433" s="25" t="s">
        <v>207</v>
      </c>
      <c r="D433" s="25" t="str">
        <f t="shared" si="279"/>
        <v>Resilience attributes</v>
      </c>
      <c r="E433" s="25" t="str">
        <f t="shared" si="279"/>
        <v>Infrastructure for innovation</v>
      </c>
      <c r="F433" s="25" t="str">
        <f t="shared" si="279"/>
        <v>Infrastructure for innovation</v>
      </c>
      <c r="G433" s="25" t="str">
        <f t="shared" si="279"/>
        <v>Infrastructure for innovation</v>
      </c>
      <c r="H433" s="65" t="str">
        <f>RAWData!AH30</f>
        <v/>
      </c>
    </row>
    <row r="434" spans="1:8" x14ac:dyDescent="0.3">
      <c r="A434" s="25" t="str">
        <f t="shared" si="280"/>
        <v>ES-Livestock</v>
      </c>
      <c r="B434" s="25" t="s">
        <v>207</v>
      </c>
      <c r="C434" s="25" t="s">
        <v>207</v>
      </c>
      <c r="D434" s="25" t="str">
        <f t="shared" ref="D434:G434" si="281">D353</f>
        <v>Resilience attributes</v>
      </c>
      <c r="E434" s="25" t="str">
        <f t="shared" si="281"/>
        <v>Reasonable profitable</v>
      </c>
      <c r="F434" s="25" t="str">
        <f t="shared" si="281"/>
        <v>Reasonable profitable</v>
      </c>
      <c r="G434" s="25" t="str">
        <f t="shared" si="281"/>
        <v>Reasonable profitable</v>
      </c>
      <c r="H434" s="65" t="str">
        <f>RAWData!AH31</f>
        <v/>
      </c>
    </row>
    <row r="435" spans="1:8" x14ac:dyDescent="0.3">
      <c r="A435" s="25" t="str">
        <f t="shared" ref="A435:A451" si="282">A354</f>
        <v>IT-Hazelnut</v>
      </c>
      <c r="B435" s="25" t="s">
        <v>81</v>
      </c>
      <c r="C435" s="25" t="s">
        <v>142</v>
      </c>
      <c r="D435" s="25" t="str">
        <f t="shared" ref="D435:G435" si="283">D354</f>
        <v>Indicator</v>
      </c>
      <c r="E435" s="25" t="str">
        <f t="shared" si="283"/>
        <v>Gross Saleable Production</v>
      </c>
      <c r="F435" s="25" t="str">
        <f t="shared" si="283"/>
        <v>Food production</v>
      </c>
      <c r="G435" s="25">
        <f t="shared" si="283"/>
        <v>0</v>
      </c>
      <c r="H435" s="65">
        <f>RAWData!AH32</f>
        <v>0</v>
      </c>
    </row>
    <row r="436" spans="1:8" x14ac:dyDescent="0.3">
      <c r="A436" s="25" t="str">
        <f t="shared" si="282"/>
        <v>IT-Hazelnut</v>
      </c>
      <c r="B436" s="25" t="s">
        <v>81</v>
      </c>
      <c r="C436" s="25" t="s">
        <v>142</v>
      </c>
      <c r="D436" s="25" t="str">
        <f t="shared" ref="D436:G436" si="284">D355</f>
        <v>Indicator</v>
      </c>
      <c r="E436" s="25" t="str">
        <f t="shared" si="284"/>
        <v>Gross Margin</v>
      </c>
      <c r="F436" s="25" t="str">
        <f t="shared" si="284"/>
        <v>Economic viability</v>
      </c>
      <c r="G436" s="25">
        <f t="shared" si="284"/>
        <v>0</v>
      </c>
      <c r="H436" s="65">
        <f>RAWData!AH33</f>
        <v>0</v>
      </c>
    </row>
    <row r="437" spans="1:8" x14ac:dyDescent="0.3">
      <c r="A437" s="25" t="str">
        <f t="shared" si="282"/>
        <v>IT-Hazelnut</v>
      </c>
      <c r="B437" s="25" t="s">
        <v>81</v>
      </c>
      <c r="C437" s="25" t="s">
        <v>142</v>
      </c>
      <c r="D437" s="25" t="str">
        <f t="shared" ref="D437:G437" si="285">D356</f>
        <v>Indicator</v>
      </c>
      <c r="E437" s="25" t="str">
        <f t="shared" si="285"/>
        <v>Organic farming (Ha)</v>
      </c>
      <c r="F437" s="25" t="str">
        <f t="shared" si="285"/>
        <v>Biodiversity &amp; habitat</v>
      </c>
      <c r="G437" s="25">
        <f t="shared" si="285"/>
        <v>0</v>
      </c>
      <c r="H437" s="65">
        <f>RAWData!AH34</f>
        <v>2</v>
      </c>
    </row>
    <row r="438" spans="1:8" x14ac:dyDescent="0.3">
      <c r="A438" s="25" t="str">
        <f t="shared" si="282"/>
        <v>IT-Hazelnut</v>
      </c>
      <c r="B438" s="25" t="s">
        <v>81</v>
      </c>
      <c r="C438" s="25" t="s">
        <v>142</v>
      </c>
      <c r="D438" s="25" t="str">
        <f t="shared" ref="D438:G438" si="286">D357</f>
        <v>Indicator</v>
      </c>
      <c r="E438" s="25" t="str">
        <f t="shared" si="286"/>
        <v>Retention of young people</v>
      </c>
      <c r="F438" s="25" t="str">
        <f t="shared" si="286"/>
        <v>Attractiveness of the area</v>
      </c>
      <c r="G438" s="25">
        <f t="shared" si="286"/>
        <v>0</v>
      </c>
      <c r="H438" s="65">
        <f>RAWData!AH35</f>
        <v>1</v>
      </c>
    </row>
    <row r="439" spans="1:8" x14ac:dyDescent="0.3">
      <c r="A439" s="25" t="str">
        <f t="shared" si="282"/>
        <v>IT-Hazelnut</v>
      </c>
      <c r="B439" s="25" t="s">
        <v>81</v>
      </c>
      <c r="C439" s="25" t="s">
        <v>142</v>
      </c>
      <c r="D439" s="25" t="str">
        <f t="shared" ref="D439:G439" si="287">D358</f>
        <v>Resilience attributes</v>
      </c>
      <c r="E439" s="25" t="str">
        <f t="shared" si="287"/>
        <v>Socially self-organised</v>
      </c>
      <c r="F439" s="25" t="str">
        <f t="shared" si="287"/>
        <v>Socially self-organised</v>
      </c>
      <c r="G439" s="25" t="str">
        <f t="shared" si="287"/>
        <v>Socially self-organised</v>
      </c>
      <c r="H439" s="65">
        <f>RAWData!AH36</f>
        <v>2</v>
      </c>
    </row>
    <row r="440" spans="1:8" x14ac:dyDescent="0.3">
      <c r="A440" s="25" t="str">
        <f t="shared" si="282"/>
        <v>IT-Hazelnut</v>
      </c>
      <c r="B440" s="25" t="s">
        <v>81</v>
      </c>
      <c r="C440" s="25" t="s">
        <v>142</v>
      </c>
      <c r="D440" s="25" t="str">
        <f t="shared" ref="D440:G440" si="288">D359</f>
        <v>Resilience attributes</v>
      </c>
      <c r="E440" s="25" t="str">
        <f t="shared" si="288"/>
        <v>Production coupled with local and natural capital</v>
      </c>
      <c r="F440" s="25" t="str">
        <f t="shared" si="288"/>
        <v>Production coupled with local and natural capital</v>
      </c>
      <c r="G440" s="25" t="str">
        <f t="shared" si="288"/>
        <v>Production coupled with local and natural capital</v>
      </c>
      <c r="H440" s="65">
        <f>RAWData!AH37</f>
        <v>2</v>
      </c>
    </row>
    <row r="441" spans="1:8" x14ac:dyDescent="0.3">
      <c r="A441" s="25" t="str">
        <f t="shared" si="282"/>
        <v>IT-Hazelnut</v>
      </c>
      <c r="B441" s="25" t="s">
        <v>81</v>
      </c>
      <c r="C441" s="25" t="s">
        <v>142</v>
      </c>
      <c r="D441" s="25" t="str">
        <f t="shared" ref="D441:G441" si="289">D360</f>
        <v>Resilience attributes</v>
      </c>
      <c r="E441" s="25" t="str">
        <f t="shared" si="289"/>
        <v>Support rural life</v>
      </c>
      <c r="F441" s="25" t="str">
        <f t="shared" si="289"/>
        <v>Support rural life</v>
      </c>
      <c r="G441" s="25" t="str">
        <f t="shared" si="289"/>
        <v>Support rural life</v>
      </c>
      <c r="H441" s="65">
        <f>RAWData!AH38</f>
        <v>1</v>
      </c>
    </row>
    <row r="442" spans="1:8" x14ac:dyDescent="0.3">
      <c r="A442" s="25" t="str">
        <f t="shared" si="282"/>
        <v>IT-Hazelnut</v>
      </c>
      <c r="B442" s="25" t="s">
        <v>81</v>
      </c>
      <c r="C442" s="25" t="s">
        <v>142</v>
      </c>
      <c r="D442" s="25" t="str">
        <f t="shared" ref="D442:G442" si="290">D361</f>
        <v>Resilience attributes</v>
      </c>
      <c r="E442" s="25" t="str">
        <f t="shared" si="290"/>
        <v>Infrastructure for innovation</v>
      </c>
      <c r="F442" s="25" t="str">
        <f t="shared" si="290"/>
        <v>Infrastructure for innovation</v>
      </c>
      <c r="G442" s="25" t="str">
        <f t="shared" si="290"/>
        <v>Infrastructure for innovation</v>
      </c>
      <c r="H442" s="65">
        <f>RAWData!AH39</f>
        <v>1</v>
      </c>
    </row>
    <row r="443" spans="1:8" x14ac:dyDescent="0.3">
      <c r="A443" s="25" t="str">
        <f t="shared" si="282"/>
        <v>IT-Hazelnut</v>
      </c>
      <c r="B443" s="25" t="s">
        <v>81</v>
      </c>
      <c r="C443" s="25" t="s">
        <v>142</v>
      </c>
      <c r="D443" s="25" t="str">
        <f t="shared" ref="D443:G443" si="291">D362</f>
        <v>Resilience attributes</v>
      </c>
      <c r="E443" s="25" t="str">
        <f t="shared" si="291"/>
        <v>Diverse policies</v>
      </c>
      <c r="F443" s="25" t="str">
        <f t="shared" si="291"/>
        <v>Diverse policies</v>
      </c>
      <c r="G443" s="25" t="str">
        <f t="shared" si="291"/>
        <v>Diverse policies</v>
      </c>
      <c r="H443" s="65">
        <f>RAWData!AH40</f>
        <v>2</v>
      </c>
    </row>
    <row r="444" spans="1:8" x14ac:dyDescent="0.3">
      <c r="A444" s="25" t="str">
        <f t="shared" si="282"/>
        <v>NL-Arable</v>
      </c>
      <c r="B444" s="25" t="s">
        <v>137</v>
      </c>
      <c r="C444" s="25" t="s">
        <v>182</v>
      </c>
      <c r="D444" s="25" t="str">
        <f t="shared" ref="D444:G444" si="292">D363</f>
        <v>Indicator</v>
      </c>
      <c r="E444" s="25" t="str">
        <f t="shared" si="292"/>
        <v>Starch potato production</v>
      </c>
      <c r="F444" s="25" t="str">
        <f t="shared" si="292"/>
        <v>Food production</v>
      </c>
      <c r="G444" s="25">
        <f t="shared" si="292"/>
        <v>0</v>
      </c>
      <c r="H444" s="65">
        <f>RAWData!AH41</f>
        <v>0.5</v>
      </c>
    </row>
    <row r="445" spans="1:8" x14ac:dyDescent="0.3">
      <c r="A445" s="25" t="str">
        <f t="shared" si="282"/>
        <v>NL-Arable</v>
      </c>
      <c r="B445" s="25" t="s">
        <v>137</v>
      </c>
      <c r="C445" s="25" t="s">
        <v>182</v>
      </c>
      <c r="D445" s="25" t="str">
        <f t="shared" ref="D445:G445" si="293">D364</f>
        <v>Indicator</v>
      </c>
      <c r="E445" s="25" t="str">
        <f t="shared" si="293"/>
        <v>Profitability</v>
      </c>
      <c r="F445" s="25" t="str">
        <f t="shared" si="293"/>
        <v>Economic viability</v>
      </c>
      <c r="G445" s="25">
        <f t="shared" si="293"/>
        <v>0</v>
      </c>
      <c r="H445" s="65">
        <f>RAWData!AH42</f>
        <v>1</v>
      </c>
    </row>
    <row r="446" spans="1:8" x14ac:dyDescent="0.3">
      <c r="A446" s="25" t="str">
        <f t="shared" si="282"/>
        <v>NL-Arable</v>
      </c>
      <c r="B446" s="25" t="s">
        <v>137</v>
      </c>
      <c r="C446" s="25" t="s">
        <v>182</v>
      </c>
      <c r="D446" s="25" t="str">
        <f t="shared" ref="D446:G446" si="294">D365</f>
        <v>Indicator</v>
      </c>
      <c r="E446" s="25" t="str">
        <f t="shared" si="294"/>
        <v>Soil quality</v>
      </c>
      <c r="F446" s="25" t="str">
        <f t="shared" si="294"/>
        <v>Natural Resources</v>
      </c>
      <c r="G446" s="25">
        <f t="shared" si="294"/>
        <v>0</v>
      </c>
      <c r="H446" s="65">
        <f>RAWData!AH43</f>
        <v>1</v>
      </c>
    </row>
    <row r="447" spans="1:8" x14ac:dyDescent="0.3">
      <c r="A447" s="25" t="str">
        <f t="shared" si="282"/>
        <v>NL-Arable</v>
      </c>
      <c r="B447" s="25" t="s">
        <v>137</v>
      </c>
      <c r="C447" s="25" t="s">
        <v>182</v>
      </c>
      <c r="D447" s="25" t="str">
        <f t="shared" ref="D447:G447" si="295">D366</f>
        <v>Indicator</v>
      </c>
      <c r="E447" s="25" t="str">
        <f t="shared" si="295"/>
        <v>Water availability</v>
      </c>
      <c r="F447" s="25" t="str">
        <f t="shared" si="295"/>
        <v>Natural Resources</v>
      </c>
      <c r="G447" s="25">
        <f t="shared" si="295"/>
        <v>0</v>
      </c>
      <c r="H447" s="65">
        <f>RAWData!AH44</f>
        <v>1</v>
      </c>
    </row>
    <row r="448" spans="1:8" x14ac:dyDescent="0.3">
      <c r="A448" s="25" t="str">
        <f t="shared" si="282"/>
        <v>NL-Arable</v>
      </c>
      <c r="B448" s="25" t="s">
        <v>137</v>
      </c>
      <c r="C448" s="25" t="s">
        <v>182</v>
      </c>
      <c r="D448" s="25" t="str">
        <f t="shared" ref="D448:G448" si="296">D367</f>
        <v>Resilience attributes</v>
      </c>
      <c r="E448" s="25" t="str">
        <f t="shared" si="296"/>
        <v>Reasonable profitable</v>
      </c>
      <c r="F448" s="25" t="str">
        <f t="shared" si="296"/>
        <v>Reasonable profitable</v>
      </c>
      <c r="G448" s="25" t="str">
        <f t="shared" si="296"/>
        <v>Reasonable profitable</v>
      </c>
      <c r="H448" s="65">
        <f>RAWData!AH45</f>
        <v>1</v>
      </c>
    </row>
    <row r="449" spans="1:8" x14ac:dyDescent="0.3">
      <c r="A449" s="25" t="str">
        <f t="shared" si="282"/>
        <v>NL-Arable</v>
      </c>
      <c r="B449" s="25" t="s">
        <v>137</v>
      </c>
      <c r="C449" s="25" t="s">
        <v>182</v>
      </c>
      <c r="D449" s="25" t="str">
        <f t="shared" ref="D449:G449" si="297">D368</f>
        <v>Resilience attributes</v>
      </c>
      <c r="E449" s="25" t="str">
        <f t="shared" si="297"/>
        <v>Socially self-organised</v>
      </c>
      <c r="F449" s="25" t="str">
        <f t="shared" si="297"/>
        <v>Socially self-organised</v>
      </c>
      <c r="G449" s="25" t="str">
        <f t="shared" si="297"/>
        <v>Socially self-organised</v>
      </c>
      <c r="H449" s="65">
        <f>RAWData!AH46</f>
        <v>2</v>
      </c>
    </row>
    <row r="450" spans="1:8" x14ac:dyDescent="0.3">
      <c r="A450" s="25" t="str">
        <f t="shared" si="282"/>
        <v>NL-Arable</v>
      </c>
      <c r="B450" s="25" t="s">
        <v>137</v>
      </c>
      <c r="C450" s="25" t="s">
        <v>182</v>
      </c>
      <c r="D450" s="25" t="str">
        <f t="shared" ref="D450:G450" si="298">D369</f>
        <v>Resilience attributes</v>
      </c>
      <c r="E450" s="25" t="str">
        <f t="shared" si="298"/>
        <v>Infrastructure for innovation</v>
      </c>
      <c r="F450" s="25" t="str">
        <f t="shared" si="298"/>
        <v>Infrastructure for innovation</v>
      </c>
      <c r="G450" s="25" t="str">
        <f t="shared" si="298"/>
        <v>Infrastructure for innovation</v>
      </c>
      <c r="H450" s="65">
        <f>RAWData!AH47</f>
        <v>1</v>
      </c>
    </row>
    <row r="451" spans="1:8" x14ac:dyDescent="0.3">
      <c r="A451" s="25" t="str">
        <f t="shared" si="282"/>
        <v>NL-Arable</v>
      </c>
      <c r="B451" s="25" t="s">
        <v>137</v>
      </c>
      <c r="C451" s="25" t="s">
        <v>182</v>
      </c>
      <c r="D451" s="25" t="str">
        <f t="shared" ref="D451:G451" si="299">D370</f>
        <v>Resilience attributes</v>
      </c>
      <c r="E451" s="25" t="str">
        <f t="shared" si="299"/>
        <v>Production coupled with local and natural capital</v>
      </c>
      <c r="F451" s="25" t="str">
        <f t="shared" si="299"/>
        <v>Production coupled with local and natural capital</v>
      </c>
      <c r="G451" s="25" t="str">
        <f t="shared" si="299"/>
        <v>Production coupled with local and natural capital</v>
      </c>
      <c r="H451" s="65">
        <f>RAWData!AH48</f>
        <v>1</v>
      </c>
    </row>
    <row r="452" spans="1:8" x14ac:dyDescent="0.3">
      <c r="A452" s="25" t="str">
        <f t="shared" ref="A452:A487" si="300">A371</f>
        <v>NL-Arable</v>
      </c>
      <c r="B452" s="25" t="s">
        <v>137</v>
      </c>
      <c r="C452" s="25" t="s">
        <v>182</v>
      </c>
      <c r="D452" s="25" t="str">
        <f t="shared" ref="D452:G452" si="301">D371</f>
        <v>Resilience attributes</v>
      </c>
      <c r="E452" s="25" t="str">
        <f t="shared" si="301"/>
        <v>Functional diversity</v>
      </c>
      <c r="F452" s="25" t="str">
        <f t="shared" si="301"/>
        <v>Functional diversity</v>
      </c>
      <c r="G452" s="25" t="str">
        <f t="shared" si="301"/>
        <v>Functional diversity</v>
      </c>
      <c r="H452" s="65">
        <f>RAWData!AH49</f>
        <v>1</v>
      </c>
    </row>
    <row r="453" spans="1:8" x14ac:dyDescent="0.3">
      <c r="A453" s="25" t="str">
        <f t="shared" si="300"/>
        <v>NL-Arable</v>
      </c>
      <c r="B453" s="25" t="s">
        <v>137</v>
      </c>
      <c r="C453" s="25" t="s">
        <v>182</v>
      </c>
      <c r="D453" s="25" t="str">
        <f t="shared" ref="D453:G453" si="302">D372</f>
        <v>Resilience attributes</v>
      </c>
      <c r="E453" s="25" t="str">
        <f t="shared" si="302"/>
        <v>Exposed to disturbance</v>
      </c>
      <c r="F453" s="25" t="str">
        <f t="shared" si="302"/>
        <v>Exposed to disturbance</v>
      </c>
      <c r="G453" s="25" t="str">
        <f t="shared" si="302"/>
        <v>Exposed to disturbance</v>
      </c>
      <c r="H453" s="65">
        <f>RAWData!AH50</f>
        <v>-0.5</v>
      </c>
    </row>
    <row r="454" spans="1:8" x14ac:dyDescent="0.3">
      <c r="A454" s="25" t="str">
        <f t="shared" si="300"/>
        <v>PL-Horticulture</v>
      </c>
      <c r="B454" s="25" t="s">
        <v>207</v>
      </c>
      <c r="C454" s="25" t="s">
        <v>207</v>
      </c>
      <c r="D454" s="25" t="str">
        <f t="shared" ref="D454:G454" si="303">D373</f>
        <v>Indicator</v>
      </c>
      <c r="E454" s="25" t="str">
        <f t="shared" si="303"/>
        <v>Utilised agricultural area</v>
      </c>
      <c r="F454" s="25" t="str">
        <f t="shared" si="303"/>
        <v>Food production</v>
      </c>
      <c r="G454" s="25">
        <f t="shared" si="303"/>
        <v>0</v>
      </c>
      <c r="H454" s="65" t="str">
        <f>RAWData!AH51</f>
        <v/>
      </c>
    </row>
    <row r="455" spans="1:8" x14ac:dyDescent="0.3">
      <c r="A455" s="25" t="str">
        <f t="shared" si="300"/>
        <v>PL-Horticulture</v>
      </c>
      <c r="B455" s="25" t="s">
        <v>207</v>
      </c>
      <c r="C455" s="25" t="s">
        <v>207</v>
      </c>
      <c r="D455" s="25" t="str">
        <f t="shared" ref="D455:G455" si="304">D374</f>
        <v>Indicator</v>
      </c>
      <c r="E455" s="25" t="str">
        <f t="shared" si="304"/>
        <v>Purchase prices for agricultural products</v>
      </c>
      <c r="F455" s="25" t="str">
        <f t="shared" si="304"/>
        <v>Economic viability</v>
      </c>
      <c r="G455" s="25">
        <f t="shared" si="304"/>
        <v>0</v>
      </c>
      <c r="H455" s="65" t="str">
        <f>RAWData!AH52</f>
        <v/>
      </c>
    </row>
    <row r="456" spans="1:8" x14ac:dyDescent="0.3">
      <c r="A456" s="25" t="str">
        <f t="shared" si="300"/>
        <v>PL-Horticulture</v>
      </c>
      <c r="B456" s="25" t="s">
        <v>207</v>
      </c>
      <c r="C456" s="25" t="s">
        <v>207</v>
      </c>
      <c r="D456" s="25" t="str">
        <f t="shared" ref="D456:G456" si="305">D375</f>
        <v>Indicator</v>
      </c>
      <c r="E456" s="25" t="str">
        <f t="shared" si="305"/>
        <v>Income dynamics</v>
      </c>
      <c r="F456" s="25" t="str">
        <f t="shared" si="305"/>
        <v>Economic viability</v>
      </c>
      <c r="G456" s="25">
        <f t="shared" si="305"/>
        <v>0</v>
      </c>
      <c r="H456" s="65" t="str">
        <f>RAWData!AH53</f>
        <v/>
      </c>
    </row>
    <row r="457" spans="1:8" x14ac:dyDescent="0.3">
      <c r="A457" s="25" t="str">
        <f t="shared" si="300"/>
        <v>PL-Horticulture</v>
      </c>
      <c r="B457" s="25" t="s">
        <v>207</v>
      </c>
      <c r="C457" s="25" t="s">
        <v>207</v>
      </c>
      <c r="D457" s="25" t="str">
        <f t="shared" ref="D457:G457" si="306">D376</f>
        <v>Indicator</v>
      </c>
      <c r="E457" s="25" t="str">
        <f t="shared" si="306"/>
        <v>Labour costs</v>
      </c>
      <c r="F457" s="25" t="str">
        <f t="shared" si="306"/>
        <v>Economic viability</v>
      </c>
      <c r="G457" s="25">
        <f t="shared" si="306"/>
        <v>0</v>
      </c>
      <c r="H457" s="65" t="str">
        <f>RAWData!AH54</f>
        <v/>
      </c>
    </row>
    <row r="458" spans="1:8" x14ac:dyDescent="0.3">
      <c r="A458" s="25" t="str">
        <f t="shared" si="300"/>
        <v>PL-Horticulture</v>
      </c>
      <c r="B458" s="25" t="s">
        <v>207</v>
      </c>
      <c r="C458" s="25" t="s">
        <v>207</v>
      </c>
      <c r="D458" s="25" t="str">
        <f t="shared" ref="D458:G458" si="307">D377</f>
        <v>Resilience attributes</v>
      </c>
      <c r="E458" s="25" t="str">
        <f t="shared" si="307"/>
        <v>Production coupled with local and natural capital</v>
      </c>
      <c r="F458" s="25" t="str">
        <f t="shared" si="307"/>
        <v>Production coupled with local and natural capital</v>
      </c>
      <c r="G458" s="25" t="str">
        <f t="shared" si="307"/>
        <v>Production coupled with local and natural capital</v>
      </c>
      <c r="H458" s="65" t="str">
        <f>RAWData!AH55</f>
        <v/>
      </c>
    </row>
    <row r="459" spans="1:8" x14ac:dyDescent="0.3">
      <c r="A459" s="25" t="str">
        <f t="shared" si="300"/>
        <v>PL-Horticulture</v>
      </c>
      <c r="B459" s="25" t="s">
        <v>207</v>
      </c>
      <c r="C459" s="25" t="s">
        <v>207</v>
      </c>
      <c r="D459" s="25" t="str">
        <f t="shared" ref="D459:G459" si="308">D378</f>
        <v>Resilience attributes</v>
      </c>
      <c r="E459" s="25" t="str">
        <f t="shared" si="308"/>
        <v>Functional diversity</v>
      </c>
      <c r="F459" s="25" t="str">
        <f t="shared" si="308"/>
        <v>Functional diversity</v>
      </c>
      <c r="G459" s="25" t="str">
        <f t="shared" si="308"/>
        <v>Functional diversity</v>
      </c>
      <c r="H459" s="65" t="str">
        <f>RAWData!AH56</f>
        <v/>
      </c>
    </row>
    <row r="460" spans="1:8" x14ac:dyDescent="0.3">
      <c r="A460" s="25" t="str">
        <f t="shared" si="300"/>
        <v>PL-Horticulture</v>
      </c>
      <c r="B460" s="25" t="s">
        <v>207</v>
      </c>
      <c r="C460" s="25" t="s">
        <v>207</v>
      </c>
      <c r="D460" s="25" t="str">
        <f t="shared" ref="D460:G460" si="309">D379</f>
        <v>Resilience attributes</v>
      </c>
      <c r="E460" s="25" t="str">
        <f t="shared" si="309"/>
        <v>Response diversity</v>
      </c>
      <c r="F460" s="25" t="str">
        <f t="shared" si="309"/>
        <v>Response diversity</v>
      </c>
      <c r="G460" s="25" t="str">
        <f t="shared" si="309"/>
        <v>Response diversity</v>
      </c>
      <c r="H460" s="65" t="str">
        <f>RAWData!AH57</f>
        <v/>
      </c>
    </row>
    <row r="461" spans="1:8" x14ac:dyDescent="0.3">
      <c r="A461" s="25" t="str">
        <f t="shared" si="300"/>
        <v>PL-Horticulture</v>
      </c>
      <c r="B461" s="25" t="s">
        <v>207</v>
      </c>
      <c r="C461" s="25" t="s">
        <v>207</v>
      </c>
      <c r="D461" s="25" t="str">
        <f t="shared" ref="D461:G461" si="310">D380</f>
        <v>Resilience attributes</v>
      </c>
      <c r="E461" s="25" t="str">
        <f t="shared" si="310"/>
        <v>Reasonable profitable</v>
      </c>
      <c r="F461" s="25" t="str">
        <f t="shared" si="310"/>
        <v>Reasonable profitable</v>
      </c>
      <c r="G461" s="25" t="str">
        <f t="shared" si="310"/>
        <v>Reasonable profitable</v>
      </c>
      <c r="H461" s="65" t="str">
        <f>RAWData!AH58</f>
        <v/>
      </c>
    </row>
    <row r="462" spans="1:8" x14ac:dyDescent="0.3">
      <c r="A462" s="25" t="str">
        <f t="shared" si="300"/>
        <v>RO-Mixed</v>
      </c>
      <c r="B462" s="30" t="s">
        <v>200</v>
      </c>
      <c r="C462" s="25" t="s">
        <v>22</v>
      </c>
      <c r="D462" s="25" t="str">
        <f t="shared" ref="D462:G462" si="311">D381</f>
        <v>Indicator</v>
      </c>
      <c r="E462" s="25" t="str">
        <f t="shared" si="311"/>
        <v>Agricultural production</v>
      </c>
      <c r="F462" s="25" t="str">
        <f t="shared" si="311"/>
        <v>Food production</v>
      </c>
      <c r="G462" s="25">
        <f t="shared" si="311"/>
        <v>0</v>
      </c>
      <c r="H462" s="65">
        <f>RAWData!AH59</f>
        <v>2</v>
      </c>
    </row>
    <row r="463" spans="1:8" x14ac:dyDescent="0.3">
      <c r="A463" s="25" t="str">
        <f t="shared" si="300"/>
        <v>RO-Mixed</v>
      </c>
      <c r="B463" s="30" t="s">
        <v>200</v>
      </c>
      <c r="C463" s="25" t="s">
        <v>22</v>
      </c>
      <c r="D463" s="25" t="str">
        <f t="shared" ref="D463:G463" si="312">D382</f>
        <v>Indicator</v>
      </c>
      <c r="E463" s="25" t="str">
        <f t="shared" si="312"/>
        <v>Sales of agricultural products</v>
      </c>
      <c r="F463" s="25" t="str">
        <f t="shared" si="312"/>
        <v>Bio-based resources</v>
      </c>
      <c r="G463" s="25">
        <f t="shared" si="312"/>
        <v>0</v>
      </c>
      <c r="H463" s="65">
        <f>RAWData!AH60</f>
        <v>-1</v>
      </c>
    </row>
    <row r="464" spans="1:8" x14ac:dyDescent="0.3">
      <c r="A464" s="25" t="str">
        <f t="shared" si="300"/>
        <v>RO-Mixed</v>
      </c>
      <c r="B464" s="30" t="s">
        <v>200</v>
      </c>
      <c r="C464" s="25" t="s">
        <v>22</v>
      </c>
      <c r="D464" s="25" t="str">
        <f t="shared" ref="D464:G464" si="313">D383</f>
        <v>Indicator</v>
      </c>
      <c r="E464" s="25" t="str">
        <f t="shared" si="313"/>
        <v>Subsidies</v>
      </c>
      <c r="F464" s="25" t="str">
        <f t="shared" si="313"/>
        <v>Economic viability</v>
      </c>
      <c r="G464" s="25">
        <f t="shared" si="313"/>
        <v>0</v>
      </c>
      <c r="H464" s="65">
        <f>RAWData!AH61</f>
        <v>2</v>
      </c>
    </row>
    <row r="465" spans="1:8" x14ac:dyDescent="0.3">
      <c r="A465" s="25" t="str">
        <f t="shared" si="300"/>
        <v>RO-Mixed</v>
      </c>
      <c r="B465" s="30" t="s">
        <v>200</v>
      </c>
      <c r="C465" s="25" t="s">
        <v>22</v>
      </c>
      <c r="D465" s="25" t="str">
        <f t="shared" ref="D465:G465" si="314">D384</f>
        <v>Indicator</v>
      </c>
      <c r="E465" s="25" t="str">
        <f t="shared" si="314"/>
        <v>Awareness of biodiversity importance</v>
      </c>
      <c r="F465" s="25" t="str">
        <f t="shared" si="314"/>
        <v>Biodiversity &amp; habitat</v>
      </c>
      <c r="G465" s="25">
        <f t="shared" si="314"/>
        <v>0</v>
      </c>
      <c r="H465" s="65">
        <f>RAWData!AH62</f>
        <v>1</v>
      </c>
    </row>
    <row r="466" spans="1:8" x14ac:dyDescent="0.3">
      <c r="A466" s="25" t="str">
        <f t="shared" si="300"/>
        <v>RO-Mixed</v>
      </c>
      <c r="B466" s="30" t="s">
        <v>200</v>
      </c>
      <c r="C466" s="25" t="s">
        <v>22</v>
      </c>
      <c r="D466" s="25" t="str">
        <f t="shared" ref="D466:G466" si="315">D385</f>
        <v>Resilience attributes</v>
      </c>
      <c r="E466" s="25" t="str">
        <f t="shared" si="315"/>
        <v>Spatial and temporal heterogeneity (farm types)</v>
      </c>
      <c r="F466" s="25" t="str">
        <f t="shared" si="315"/>
        <v>Spatial and temporal heterogeneity (farm types)</v>
      </c>
      <c r="G466" s="25" t="str">
        <f t="shared" si="315"/>
        <v>Spatial and temporal heterogeneity (farm types)</v>
      </c>
      <c r="H466" s="65">
        <f>RAWData!AH63</f>
        <v>2</v>
      </c>
    </row>
    <row r="467" spans="1:8" x14ac:dyDescent="0.3">
      <c r="A467" s="25" t="str">
        <f t="shared" si="300"/>
        <v>RO-Mixed</v>
      </c>
      <c r="B467" s="30" t="s">
        <v>200</v>
      </c>
      <c r="C467" s="25" t="s">
        <v>22</v>
      </c>
      <c r="D467" s="25" t="str">
        <f t="shared" ref="D467:G467" si="316">D386</f>
        <v>Resilience attributes</v>
      </c>
      <c r="E467" s="25" t="str">
        <f t="shared" si="316"/>
        <v>Support rural life</v>
      </c>
      <c r="F467" s="25" t="str">
        <f t="shared" si="316"/>
        <v>Support rural life</v>
      </c>
      <c r="G467" s="25" t="str">
        <f t="shared" si="316"/>
        <v>Support rural life</v>
      </c>
      <c r="H467" s="65">
        <f>RAWData!AH64</f>
        <v>0</v>
      </c>
    </row>
    <row r="468" spans="1:8" x14ac:dyDescent="0.3">
      <c r="A468" s="25" t="str">
        <f t="shared" si="300"/>
        <v>RO-Mixed</v>
      </c>
      <c r="B468" s="30" t="s">
        <v>200</v>
      </c>
      <c r="C468" s="25" t="s">
        <v>22</v>
      </c>
      <c r="D468" s="25" t="str">
        <f t="shared" ref="D468:G468" si="317">D387</f>
        <v>Resilience attributes</v>
      </c>
      <c r="E468" s="25" t="str">
        <f t="shared" si="317"/>
        <v>Appropriately connected with actors outside the farming system</v>
      </c>
      <c r="F468" s="25" t="str">
        <f t="shared" si="317"/>
        <v>Appropriately connected with actors outside the farming system</v>
      </c>
      <c r="G468" s="25" t="str">
        <f t="shared" si="317"/>
        <v>Appropriately connected with actors outside the farming system</v>
      </c>
      <c r="H468" s="65">
        <f>RAWData!AH65</f>
        <v>1</v>
      </c>
    </row>
    <row r="469" spans="1:8" x14ac:dyDescent="0.3">
      <c r="A469" s="25" t="str">
        <f t="shared" si="300"/>
        <v>RO-Mixed</v>
      </c>
      <c r="B469" s="30" t="s">
        <v>200</v>
      </c>
      <c r="C469" s="25" t="s">
        <v>22</v>
      </c>
      <c r="D469" s="25" t="str">
        <f t="shared" ref="D469:G469" si="318">D388</f>
        <v>Resilience attributes</v>
      </c>
      <c r="E469" s="25" t="str">
        <f t="shared" si="318"/>
        <v>Coupled with local and natural capital (legislation)</v>
      </c>
      <c r="F469" s="25" t="str">
        <f t="shared" si="318"/>
        <v>Coupled with local and natural capital (legislation)</v>
      </c>
      <c r="G469" s="25" t="str">
        <f t="shared" si="318"/>
        <v>Coupled with local and natural capital (legislation)</v>
      </c>
      <c r="H469" s="65">
        <f>RAWData!AH66</f>
        <v>2</v>
      </c>
    </row>
    <row r="470" spans="1:8" x14ac:dyDescent="0.3">
      <c r="A470" s="25" t="str">
        <f t="shared" si="300"/>
        <v>SE-Poultry</v>
      </c>
      <c r="B470" s="25" t="s">
        <v>207</v>
      </c>
      <c r="C470" s="25" t="s">
        <v>207</v>
      </c>
      <c r="D470" s="25" t="str">
        <f t="shared" ref="D470:G470" si="319">D389</f>
        <v>Extra indicator</v>
      </c>
      <c r="E470" s="25" t="str">
        <f t="shared" si="319"/>
        <v>Farm size</v>
      </c>
      <c r="F470" s="25">
        <f t="shared" si="319"/>
        <v>0</v>
      </c>
      <c r="G470" s="25">
        <f t="shared" si="319"/>
        <v>0</v>
      </c>
      <c r="H470" s="65">
        <f>RAWData!AH67</f>
        <v>0</v>
      </c>
    </row>
    <row r="471" spans="1:8" x14ac:dyDescent="0.3">
      <c r="A471" s="25" t="str">
        <f t="shared" si="300"/>
        <v>SE-Poultry</v>
      </c>
      <c r="B471" s="25" t="s">
        <v>207</v>
      </c>
      <c r="C471" s="25" t="s">
        <v>207</v>
      </c>
      <c r="D471" s="25" t="str">
        <f t="shared" ref="D471:G471" si="320">D390</f>
        <v>Indicator</v>
      </c>
      <c r="E471" s="25" t="str">
        <f t="shared" si="320"/>
        <v>Viable income</v>
      </c>
      <c r="F471" s="25" t="str">
        <f t="shared" si="320"/>
        <v>Economic viability</v>
      </c>
      <c r="G471" s="25">
        <f t="shared" si="320"/>
        <v>0</v>
      </c>
      <c r="H471" s="65" t="str">
        <f>RAWData!AH68</f>
        <v/>
      </c>
    </row>
    <row r="472" spans="1:8" x14ac:dyDescent="0.3">
      <c r="A472" s="25" t="str">
        <f t="shared" si="300"/>
        <v>SE-Poultry</v>
      </c>
      <c r="B472" s="25" t="s">
        <v>207</v>
      </c>
      <c r="C472" s="25" t="s">
        <v>207</v>
      </c>
      <c r="D472" s="25" t="str">
        <f t="shared" ref="D472:G472" si="321">D391</f>
        <v>Indicator</v>
      </c>
      <c r="E472" s="25" t="str">
        <f t="shared" si="321"/>
        <v>Healthy and affordable products</v>
      </c>
      <c r="F472" s="25" t="str">
        <f t="shared" si="321"/>
        <v>Food production</v>
      </c>
      <c r="G472" s="25">
        <f t="shared" si="321"/>
        <v>0</v>
      </c>
      <c r="H472" s="65" t="str">
        <f>RAWData!AH69</f>
        <v/>
      </c>
    </row>
    <row r="473" spans="1:8" x14ac:dyDescent="0.3">
      <c r="A473" s="25" t="str">
        <f t="shared" si="300"/>
        <v>SE-Poultry</v>
      </c>
      <c r="B473" s="25" t="s">
        <v>207</v>
      </c>
      <c r="C473" s="25" t="s">
        <v>207</v>
      </c>
      <c r="D473" s="25" t="str">
        <f t="shared" ref="D473:G473" si="322">D392</f>
        <v>Indicator</v>
      </c>
      <c r="E473" s="25" t="str">
        <f t="shared" si="322"/>
        <v>Maintain natural resources in good conditions</v>
      </c>
      <c r="F473" s="25" t="str">
        <f t="shared" si="322"/>
        <v>Natural Resources</v>
      </c>
      <c r="G473" s="25">
        <f t="shared" si="322"/>
        <v>0</v>
      </c>
      <c r="H473" s="65" t="str">
        <f>RAWData!AH70</f>
        <v/>
      </c>
    </row>
    <row r="474" spans="1:8" x14ac:dyDescent="0.3">
      <c r="A474" s="25" t="str">
        <f t="shared" si="300"/>
        <v>SE-Poultry</v>
      </c>
      <c r="B474" s="25" t="s">
        <v>207</v>
      </c>
      <c r="C474" s="25" t="s">
        <v>207</v>
      </c>
      <c r="D474" s="25" t="str">
        <f t="shared" ref="D474:G474" si="323">D393</f>
        <v>Indicator</v>
      </c>
      <c r="E474" s="25" t="str">
        <f t="shared" si="323"/>
        <v xml:space="preserve">Animal health and welfare </v>
      </c>
      <c r="F474" s="25" t="str">
        <f t="shared" si="323"/>
        <v>Animal health &amp; welfare</v>
      </c>
      <c r="G474" s="25">
        <f t="shared" si="323"/>
        <v>0</v>
      </c>
      <c r="H474" s="65" t="str">
        <f>RAWData!AH71</f>
        <v/>
      </c>
    </row>
    <row r="475" spans="1:8" x14ac:dyDescent="0.3">
      <c r="A475" s="25" t="str">
        <f t="shared" si="300"/>
        <v>SE-Poultry</v>
      </c>
      <c r="B475" s="25" t="s">
        <v>207</v>
      </c>
      <c r="C475" s="25" t="s">
        <v>207</v>
      </c>
      <c r="D475" s="25" t="str">
        <f t="shared" ref="D475:G475" si="324">D394</f>
        <v>Resilience attributes</v>
      </c>
      <c r="E475" s="25" t="str">
        <f t="shared" si="324"/>
        <v>Response diversity</v>
      </c>
      <c r="F475" s="25" t="str">
        <f t="shared" si="324"/>
        <v>Response diversity</v>
      </c>
      <c r="G475" s="25" t="str">
        <f t="shared" si="324"/>
        <v>Response diversity</v>
      </c>
      <c r="H475" s="65" t="str">
        <f>RAWData!AH72</f>
        <v/>
      </c>
    </row>
    <row r="476" spans="1:8" x14ac:dyDescent="0.3">
      <c r="A476" s="25" t="str">
        <f t="shared" si="300"/>
        <v>SE-Poultry</v>
      </c>
      <c r="B476" s="25" t="s">
        <v>207</v>
      </c>
      <c r="C476" s="25" t="s">
        <v>207</v>
      </c>
      <c r="D476" s="25" t="str">
        <f t="shared" ref="D476:G476" si="325">D395</f>
        <v>Resilience attributes</v>
      </c>
      <c r="E476" s="25" t="str">
        <f t="shared" si="325"/>
        <v>Reasonable profitable</v>
      </c>
      <c r="F476" s="25" t="str">
        <f t="shared" si="325"/>
        <v>Reasonable profitable</v>
      </c>
      <c r="G476" s="25" t="str">
        <f t="shared" si="325"/>
        <v>Reasonable profitable</v>
      </c>
      <c r="H476" s="65" t="str">
        <f>RAWData!AH73</f>
        <v/>
      </c>
    </row>
    <row r="477" spans="1:8" x14ac:dyDescent="0.3">
      <c r="A477" s="25" t="str">
        <f t="shared" si="300"/>
        <v>SE-Poultry</v>
      </c>
      <c r="B477" s="25" t="s">
        <v>207</v>
      </c>
      <c r="C477" s="25" t="s">
        <v>207</v>
      </c>
      <c r="D477" s="25" t="str">
        <f t="shared" ref="D477:G477" si="326">D396</f>
        <v>Resilience attributes</v>
      </c>
      <c r="E477" s="25" t="str">
        <f t="shared" si="326"/>
        <v>Functional diversity</v>
      </c>
      <c r="F477" s="25" t="str">
        <f t="shared" si="326"/>
        <v>Functional diversity</v>
      </c>
      <c r="G477" s="25" t="str">
        <f t="shared" si="326"/>
        <v>Functional diversity</v>
      </c>
      <c r="H477" s="65" t="str">
        <f>RAWData!AH74</f>
        <v/>
      </c>
    </row>
    <row r="478" spans="1:8" x14ac:dyDescent="0.3">
      <c r="A478" s="25" t="str">
        <f t="shared" si="300"/>
        <v>SE-Poultry</v>
      </c>
      <c r="B478" s="25" t="s">
        <v>207</v>
      </c>
      <c r="C478" s="25" t="s">
        <v>207</v>
      </c>
      <c r="D478" s="25" t="str">
        <f t="shared" ref="D478:G478" si="327">D397</f>
        <v>Resilience attributes</v>
      </c>
      <c r="E478" s="25" t="str">
        <f t="shared" si="327"/>
        <v>Exposed to disturbance</v>
      </c>
      <c r="F478" s="25" t="str">
        <f t="shared" si="327"/>
        <v>Exposed to disturbance</v>
      </c>
      <c r="G478" s="25" t="str">
        <f t="shared" si="327"/>
        <v>Exposed to disturbance</v>
      </c>
      <c r="H478" s="65" t="str">
        <f>RAWData!AH75</f>
        <v/>
      </c>
    </row>
    <row r="479" spans="1:8" x14ac:dyDescent="0.3">
      <c r="A479" s="25" t="str">
        <f t="shared" si="300"/>
        <v>SE-Poultry</v>
      </c>
      <c r="B479" s="25" t="s">
        <v>207</v>
      </c>
      <c r="C479" s="25" t="s">
        <v>207</v>
      </c>
      <c r="D479" s="25" t="str">
        <f t="shared" ref="D479:G479" si="328">D398</f>
        <v>Resilience attributes</v>
      </c>
      <c r="E479" s="25" t="str">
        <f t="shared" si="328"/>
        <v>Infrastructure for innovation</v>
      </c>
      <c r="F479" s="25" t="str">
        <f t="shared" si="328"/>
        <v>Infrastructure for innovation</v>
      </c>
      <c r="G479" s="25" t="str">
        <f t="shared" si="328"/>
        <v>Infrastructure for innovation</v>
      </c>
      <c r="H479" s="65" t="str">
        <f>RAWData!AH76</f>
        <v/>
      </c>
    </row>
    <row r="480" spans="1:8" x14ac:dyDescent="0.3">
      <c r="A480" s="25" t="str">
        <f t="shared" si="300"/>
        <v>UK-Arable</v>
      </c>
      <c r="B480" s="25" t="s">
        <v>207</v>
      </c>
      <c r="C480" s="25" t="s">
        <v>207</v>
      </c>
      <c r="D480" s="25" t="str">
        <f t="shared" ref="D480:G480" si="329">D399</f>
        <v>Indicator</v>
      </c>
      <c r="E480" s="25" t="str">
        <f t="shared" si="329"/>
        <v>Soil health</v>
      </c>
      <c r="F480" s="25" t="str">
        <f t="shared" si="329"/>
        <v>Natural Resources</v>
      </c>
      <c r="G480" s="25">
        <f t="shared" si="329"/>
        <v>0</v>
      </c>
      <c r="H480" s="65" t="str">
        <f>RAWData!AH77</f>
        <v/>
      </c>
    </row>
    <row r="481" spans="1:8" x14ac:dyDescent="0.3">
      <c r="A481" s="25" t="str">
        <f t="shared" si="300"/>
        <v>UK-Arable</v>
      </c>
      <c r="B481" s="25" t="s">
        <v>207</v>
      </c>
      <c r="C481" s="25" t="s">
        <v>207</v>
      </c>
      <c r="D481" s="25" t="str">
        <f t="shared" ref="D481:G481" si="330">D400</f>
        <v>Indicator</v>
      </c>
      <c r="E481" s="25" t="str">
        <f t="shared" si="330"/>
        <v>Biodiversity</v>
      </c>
      <c r="F481" s="25" t="str">
        <f t="shared" si="330"/>
        <v>Biodiversity &amp; habitat</v>
      </c>
      <c r="G481" s="25">
        <f t="shared" si="330"/>
        <v>0</v>
      </c>
      <c r="H481" s="65" t="str">
        <f>RAWData!AH78</f>
        <v/>
      </c>
    </row>
    <row r="482" spans="1:8" x14ac:dyDescent="0.3">
      <c r="A482" s="25" t="str">
        <f t="shared" si="300"/>
        <v>UK-Arable</v>
      </c>
      <c r="B482" s="25" t="s">
        <v>207</v>
      </c>
      <c r="C482" s="25" t="s">
        <v>207</v>
      </c>
      <c r="D482" s="25" t="str">
        <f t="shared" ref="D482:G482" si="331">D401</f>
        <v>Indicator</v>
      </c>
      <c r="E482" s="25" t="str">
        <f t="shared" si="331"/>
        <v>Happiness index of farmers</v>
      </c>
      <c r="F482" s="25" t="str">
        <f t="shared" si="331"/>
        <v>Quality of life</v>
      </c>
      <c r="G482" s="25">
        <f t="shared" si="331"/>
        <v>0</v>
      </c>
      <c r="H482" s="65" t="str">
        <f>RAWData!AH79</f>
        <v/>
      </c>
    </row>
    <row r="483" spans="1:8" x14ac:dyDescent="0.3">
      <c r="A483" s="25" t="str">
        <f t="shared" si="300"/>
        <v>UK-Arable</v>
      </c>
      <c r="B483" s="25" t="s">
        <v>207</v>
      </c>
      <c r="C483" s="25" t="s">
        <v>207</v>
      </c>
      <c r="D483" s="25" t="str">
        <f t="shared" ref="D483:G483" si="332">D402</f>
        <v>Indicator</v>
      </c>
      <c r="E483" s="25" t="str">
        <f t="shared" si="332"/>
        <v>Percent of products certified higher welfare standards</v>
      </c>
      <c r="F483" s="25" t="str">
        <f t="shared" si="332"/>
        <v>Animal health &amp; welfare</v>
      </c>
      <c r="G483" s="25">
        <f t="shared" si="332"/>
        <v>0</v>
      </c>
      <c r="H483" s="65" t="str">
        <f>RAWData!AH80</f>
        <v/>
      </c>
    </row>
    <row r="484" spans="1:8" x14ac:dyDescent="0.3">
      <c r="A484" s="25" t="str">
        <f t="shared" si="300"/>
        <v>UK-Arable</v>
      </c>
      <c r="B484" s="25" t="s">
        <v>207</v>
      </c>
      <c r="C484" s="25" t="s">
        <v>207</v>
      </c>
      <c r="D484" s="25" t="str">
        <f t="shared" ref="D484:G484" si="333">D403</f>
        <v>Resilience attributes</v>
      </c>
      <c r="E484" s="25" t="str">
        <f t="shared" si="333"/>
        <v>Spatial and temporal heterogeneity (farm types)</v>
      </c>
      <c r="F484" s="25" t="str">
        <f t="shared" si="333"/>
        <v>Spatial and temporal heterogeneity (farm types)</v>
      </c>
      <c r="G484" s="25" t="str">
        <f t="shared" si="333"/>
        <v>Spatial and temporal heterogeneity (farm types)</v>
      </c>
      <c r="H484" s="65" t="str">
        <f>RAWData!AH81</f>
        <v/>
      </c>
    </row>
    <row r="485" spans="1:8" x14ac:dyDescent="0.3">
      <c r="A485" s="25" t="str">
        <f t="shared" si="300"/>
        <v>UK-Arable</v>
      </c>
      <c r="B485" s="25" t="s">
        <v>207</v>
      </c>
      <c r="C485" s="25" t="s">
        <v>207</v>
      </c>
      <c r="D485" s="25" t="str">
        <f t="shared" ref="D485:G485" si="334">D404</f>
        <v>Resilience attributes</v>
      </c>
      <c r="E485" s="25" t="str">
        <f t="shared" si="334"/>
        <v>Socially self-organised</v>
      </c>
      <c r="F485" s="25" t="str">
        <f t="shared" si="334"/>
        <v>Socially self-organised</v>
      </c>
      <c r="G485" s="25" t="str">
        <f t="shared" si="334"/>
        <v>Socially self-organised</v>
      </c>
      <c r="H485" s="65" t="str">
        <f>RAWData!AH82</f>
        <v/>
      </c>
    </row>
    <row r="486" spans="1:8" x14ac:dyDescent="0.3">
      <c r="A486" s="25" t="str">
        <f t="shared" si="300"/>
        <v>UK-Arable</v>
      </c>
      <c r="B486" s="25" t="s">
        <v>207</v>
      </c>
      <c r="C486" s="25" t="s">
        <v>207</v>
      </c>
      <c r="D486" s="25" t="str">
        <f t="shared" ref="D486:G486" si="335">D405</f>
        <v>Resilience attributes</v>
      </c>
      <c r="E486" s="25" t="str">
        <f t="shared" si="335"/>
        <v>Appropriately connected with actors outside the farming system</v>
      </c>
      <c r="F486" s="25" t="str">
        <f t="shared" si="335"/>
        <v>Appropriately connected with actors outside the farming system</v>
      </c>
      <c r="G486" s="25" t="str">
        <f t="shared" si="335"/>
        <v>Appropriately connected with actors outside the farming system</v>
      </c>
      <c r="H486" s="65" t="str">
        <f>RAWData!AH83</f>
        <v/>
      </c>
    </row>
    <row r="487" spans="1:8" x14ac:dyDescent="0.3">
      <c r="A487" s="25" t="str">
        <f t="shared" si="300"/>
        <v>UK-Arable</v>
      </c>
      <c r="B487" s="25" t="s">
        <v>207</v>
      </c>
      <c r="C487" s="25" t="s">
        <v>207</v>
      </c>
      <c r="D487" s="25" t="str">
        <f t="shared" ref="D487:G487" si="336">D406</f>
        <v>Resilience attributes</v>
      </c>
      <c r="E487" s="25" t="str">
        <f t="shared" si="336"/>
        <v>Infrastructure for innovation</v>
      </c>
      <c r="F487" s="25" t="str">
        <f t="shared" si="336"/>
        <v>Infrastructure for innovation</v>
      </c>
      <c r="G487" s="25" t="str">
        <f t="shared" si="336"/>
        <v>Infrastructure for innovation</v>
      </c>
      <c r="H487" s="65" t="str">
        <f>RAWData!AH84</f>
        <v/>
      </c>
    </row>
  </sheetData>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CO133"/>
  <sheetViews>
    <sheetView topLeftCell="E1" zoomScale="80" zoomScaleNormal="80" workbookViewId="0">
      <selection activeCell="G13" sqref="G13"/>
    </sheetView>
  </sheetViews>
  <sheetFormatPr defaultColWidth="9.109375" defaultRowHeight="14.4" x14ac:dyDescent="0.3"/>
  <cols>
    <col min="1" max="1" width="67.5546875" bestFit="1" customWidth="1"/>
    <col min="2" max="2" width="13.5546875" bestFit="1" customWidth="1"/>
    <col min="3" max="3" width="20.44140625" bestFit="1" customWidth="1"/>
    <col min="4" max="4" width="19.6640625" bestFit="1" customWidth="1"/>
    <col min="5" max="5" width="24.44140625" bestFit="1" customWidth="1"/>
    <col min="6" max="6" width="25" bestFit="1" customWidth="1"/>
    <col min="7" max="7" width="69.33203125" bestFit="1" customWidth="1"/>
    <col min="8" max="8" width="18.6640625" bestFit="1" customWidth="1"/>
    <col min="9" max="9" width="27.33203125" bestFit="1" customWidth="1"/>
    <col min="10" max="10" width="28.33203125" bestFit="1" customWidth="1"/>
    <col min="11" max="11" width="32.109375" bestFit="1" customWidth="1"/>
    <col min="12" max="12" width="31.6640625" bestFit="1" customWidth="1"/>
    <col min="13" max="13" width="29.33203125" bestFit="1" customWidth="1"/>
    <col min="14" max="14" width="24.5546875" bestFit="1" customWidth="1"/>
    <col min="15" max="15" width="25.44140625" bestFit="1" customWidth="1"/>
    <col min="16" max="16" width="29.33203125" bestFit="1" customWidth="1"/>
    <col min="17" max="17" width="24.5546875" bestFit="1" customWidth="1"/>
    <col min="18" max="18" width="25.44140625" bestFit="1" customWidth="1"/>
    <col min="19" max="19" width="29.33203125" bestFit="1" customWidth="1"/>
    <col min="20" max="20" width="24.5546875" bestFit="1" customWidth="1"/>
    <col min="21" max="21" width="25.44140625" bestFit="1" customWidth="1"/>
    <col min="22" max="22" width="29.33203125" bestFit="1" customWidth="1"/>
    <col min="23" max="23" width="24.5546875" bestFit="1" customWidth="1"/>
    <col min="24" max="24" width="25.44140625" bestFit="1" customWidth="1"/>
    <col min="25" max="25" width="29.33203125" bestFit="1" customWidth="1"/>
    <col min="26" max="26" width="31.109375" bestFit="1" customWidth="1"/>
    <col min="27" max="27" width="32.109375" bestFit="1" customWidth="1"/>
    <col min="28" max="28" width="35.88671875" bestFit="1" customWidth="1"/>
    <col min="29" max="29" width="25.44140625" bestFit="1" customWidth="1"/>
    <col min="30" max="30" width="24.5546875" bestFit="1" customWidth="1"/>
    <col min="31" max="31" width="25.44140625" bestFit="1" customWidth="1"/>
    <col min="32" max="32" width="24.5546875" bestFit="1" customWidth="1"/>
    <col min="33" max="33" width="25.44140625" bestFit="1" customWidth="1"/>
    <col min="34" max="34" width="24.5546875" bestFit="1" customWidth="1"/>
    <col min="35" max="35" width="25.44140625" bestFit="1" customWidth="1"/>
    <col min="36" max="36" width="26.33203125" bestFit="1" customWidth="1"/>
    <col min="37" max="37" width="27.33203125" bestFit="1" customWidth="1"/>
    <col min="38" max="38" width="24.5546875" bestFit="1" customWidth="1"/>
    <col min="39" max="39" width="25.44140625" bestFit="1" customWidth="1"/>
    <col min="40" max="40" width="28.6640625" bestFit="1" customWidth="1"/>
    <col min="41" max="41" width="29.5546875" bestFit="1" customWidth="1"/>
    <col min="42" max="42" width="24.5546875" bestFit="1" customWidth="1"/>
    <col min="43" max="43" width="25.44140625" bestFit="1" customWidth="1"/>
    <col min="44" max="44" width="24.5546875" bestFit="1" customWidth="1"/>
    <col min="45" max="45" width="25.44140625" bestFit="1" customWidth="1"/>
    <col min="46" max="46" width="24.5546875" bestFit="1" customWidth="1"/>
    <col min="47" max="47" width="25.44140625" bestFit="1" customWidth="1"/>
    <col min="48" max="48" width="24.5546875" bestFit="1" customWidth="1"/>
    <col min="49" max="49" width="25.44140625" bestFit="1" customWidth="1"/>
    <col min="50" max="50" width="24.5546875" bestFit="1" customWidth="1"/>
    <col min="51" max="51" width="25.44140625" bestFit="1" customWidth="1"/>
    <col min="52" max="52" width="26.88671875" bestFit="1" customWidth="1"/>
    <col min="53" max="53" width="27.6640625" bestFit="1" customWidth="1"/>
    <col min="54" max="54" width="31.109375" bestFit="1" customWidth="1"/>
    <col min="55" max="55" width="32.109375" bestFit="1" customWidth="1"/>
    <col min="56" max="56" width="4.5546875" bestFit="1" customWidth="1"/>
    <col min="57" max="57" width="7.33203125" bestFit="1" customWidth="1"/>
    <col min="58" max="59" width="3.109375" bestFit="1" customWidth="1"/>
    <col min="61" max="61" width="4.5546875" bestFit="1" customWidth="1"/>
    <col min="62" max="62" width="3.109375" bestFit="1" customWidth="1"/>
    <col min="63" max="64" width="9.5546875" bestFit="1" customWidth="1"/>
    <col min="65" max="65" width="8.88671875" bestFit="1" customWidth="1"/>
    <col min="66" max="66" width="9.5546875" bestFit="1" customWidth="1"/>
    <col min="67" max="67" width="13.109375" bestFit="1" customWidth="1"/>
    <col min="68" max="68" width="4.5546875" bestFit="1" customWidth="1"/>
    <col min="69" max="69" width="3.109375" bestFit="1" customWidth="1"/>
    <col min="71" max="71" width="4.5546875" bestFit="1" customWidth="1"/>
    <col min="72" max="72" width="9.5546875" bestFit="1" customWidth="1"/>
    <col min="74" max="74" width="7.44140625" bestFit="1" customWidth="1"/>
    <col min="75" max="75" width="9.5546875" bestFit="1" customWidth="1"/>
    <col min="76" max="76" width="4.5546875" bestFit="1" customWidth="1"/>
    <col min="78" max="78" width="11.44140625" bestFit="1" customWidth="1"/>
    <col min="79" max="79" width="4.5546875" bestFit="1" customWidth="1"/>
    <col min="80" max="81" width="9.5546875" bestFit="1" customWidth="1"/>
    <col min="82" max="82" width="4.5546875" bestFit="1" customWidth="1"/>
    <col min="84" max="84" width="8.109375" bestFit="1" customWidth="1"/>
    <col min="85" max="85" width="15" bestFit="1" customWidth="1"/>
    <col min="86" max="86" width="13.5546875" bestFit="1" customWidth="1"/>
    <col min="87" max="87" width="11" bestFit="1" customWidth="1"/>
    <col min="88" max="88" width="15.88671875" bestFit="1" customWidth="1"/>
    <col min="89" max="89" width="13.5546875" bestFit="1" customWidth="1"/>
    <col min="90" max="90" width="11" bestFit="1" customWidth="1"/>
    <col min="91" max="92" width="15.88671875" bestFit="1" customWidth="1"/>
    <col min="93" max="93" width="15" bestFit="1" customWidth="1"/>
  </cols>
  <sheetData>
    <row r="3" spans="1:13" x14ac:dyDescent="0.3">
      <c r="A3" s="10" t="s">
        <v>140</v>
      </c>
      <c r="B3" s="43" t="s">
        <v>185</v>
      </c>
      <c r="C3" s="43" t="s">
        <v>154</v>
      </c>
      <c r="D3" s="43" t="s">
        <v>210</v>
      </c>
      <c r="E3" s="43" t="s">
        <v>156</v>
      </c>
      <c r="F3" s="43" t="s">
        <v>155</v>
      </c>
      <c r="G3" s="50"/>
      <c r="H3" s="50"/>
      <c r="I3" s="50"/>
      <c r="J3" s="58" t="s">
        <v>214</v>
      </c>
      <c r="K3" s="58"/>
      <c r="L3" s="58"/>
      <c r="M3" s="58"/>
    </row>
    <row r="4" spans="1:13" x14ac:dyDescent="0.3">
      <c r="A4" s="11" t="s">
        <v>19</v>
      </c>
      <c r="B4" s="16">
        <v>39</v>
      </c>
      <c r="C4" s="15">
        <v>-0.12820512820512819</v>
      </c>
      <c r="D4" s="15">
        <v>-1.0307017543859647</v>
      </c>
      <c r="E4" s="15">
        <v>2.564102564102564E-2</v>
      </c>
      <c r="F4" s="15">
        <v>1.2051282051282051</v>
      </c>
      <c r="G4" s="52" t="s">
        <v>217</v>
      </c>
      <c r="H4" s="52" t="s">
        <v>18</v>
      </c>
      <c r="I4" s="53" t="s">
        <v>213</v>
      </c>
      <c r="J4" s="52" t="s">
        <v>3</v>
      </c>
      <c r="K4" s="52" t="s">
        <v>28</v>
      </c>
      <c r="L4" s="52" t="s">
        <v>211</v>
      </c>
      <c r="M4" s="52" t="s">
        <v>212</v>
      </c>
    </row>
    <row r="5" spans="1:13" x14ac:dyDescent="0.3">
      <c r="A5" s="14" t="s">
        <v>64</v>
      </c>
      <c r="B5" s="16">
        <v>8</v>
      </c>
      <c r="C5" s="15">
        <v>6.25E-2</v>
      </c>
      <c r="D5" s="15">
        <v>-0.90625</v>
      </c>
      <c r="E5" s="15">
        <v>0.25</v>
      </c>
      <c r="F5" s="15">
        <v>1.125</v>
      </c>
      <c r="G5" t="s">
        <v>1</v>
      </c>
      <c r="H5" t="str">
        <f>A5</f>
        <v>Food production</v>
      </c>
      <c r="I5" s="16">
        <f>B5</f>
        <v>8</v>
      </c>
      <c r="J5" s="45" t="str">
        <f>VLOOKUP(C5,LookupTableArrowValues!$F$3:$G$27,2,TRUE)</f>
        <v>→</v>
      </c>
      <c r="K5" s="37" t="str">
        <f>VLOOKUP(D5,LookupTableArrowValues!$F$3:$G$27,2,TRUE)</f>
        <v>↘</v>
      </c>
      <c r="L5" s="45" t="str">
        <f>VLOOKUP(E5,LookupTableArrowValues!$F$3:$G$27,2,TRUE)</f>
        <v>→</v>
      </c>
      <c r="M5" s="47" t="str">
        <f>VLOOKUP(F5,LookupTableArrowValues!$F$3:$G$27,2,TRUE)</f>
        <v>↗</v>
      </c>
    </row>
    <row r="6" spans="1:13" x14ac:dyDescent="0.3">
      <c r="A6" s="14" t="s">
        <v>177</v>
      </c>
      <c r="B6" s="16">
        <v>2</v>
      </c>
      <c r="C6" s="15">
        <v>0</v>
      </c>
      <c r="D6" s="15">
        <v>-0.875</v>
      </c>
      <c r="E6" s="15">
        <v>-1.5</v>
      </c>
      <c r="F6" s="15">
        <v>0.5</v>
      </c>
      <c r="H6" s="43" t="str">
        <f t="shared" ref="H6:H12" si="0">A6</f>
        <v>Bio-based resources</v>
      </c>
      <c r="I6" s="16">
        <f t="shared" ref="I6:I12" si="1">B6</f>
        <v>2</v>
      </c>
      <c r="J6" s="45" t="str">
        <f>VLOOKUP(C6,LookupTableArrowValues!$F$3:$G$27,2,TRUE)</f>
        <v>→</v>
      </c>
      <c r="K6" s="37" t="str">
        <f>VLOOKUP(D6,LookupTableArrowValues!$F$3:$G$27,2,TRUE)</f>
        <v>↘</v>
      </c>
      <c r="L6" s="38" t="str">
        <f>VLOOKUP(E6,LookupTableArrowValues!$F$3:$G$27,2,TRUE)</f>
        <v>↘↓</v>
      </c>
      <c r="M6" s="40" t="str">
        <f>VLOOKUP(F6,LookupTableArrowValues!$F$3:$G$27,2,TRUE)</f>
        <v>→↗</v>
      </c>
    </row>
    <row r="7" spans="1:13" x14ac:dyDescent="0.3">
      <c r="A7" s="14" t="s">
        <v>77</v>
      </c>
      <c r="B7" s="16">
        <v>11</v>
      </c>
      <c r="C7" s="15">
        <v>-0.40909090909090912</v>
      </c>
      <c r="D7" s="15">
        <v>-1.1666666666666667</v>
      </c>
      <c r="E7" s="15">
        <v>0.31818181818181818</v>
      </c>
      <c r="F7" s="15">
        <v>1.1363636363636365</v>
      </c>
      <c r="H7" s="43" t="str">
        <f t="shared" si="0"/>
        <v>Economic viability</v>
      </c>
      <c r="I7" s="16">
        <f t="shared" si="1"/>
        <v>11</v>
      </c>
      <c r="J7" s="46" t="str">
        <f>VLOOKUP(C7,LookupTableArrowValues!$F$3:$G$27,2,TRUE)</f>
        <v>→↘</v>
      </c>
      <c r="K7" s="37" t="str">
        <f>VLOOKUP(D7,LookupTableArrowValues!$F$3:$G$27,2,TRUE)</f>
        <v>↘</v>
      </c>
      <c r="L7" s="40" t="str">
        <f>VLOOKUP(E7,LookupTableArrowValues!$F$3:$G$27,2,TRUE)</f>
        <v>→↗</v>
      </c>
      <c r="M7" s="47" t="str">
        <f>VLOOKUP(F7,LookupTableArrowValues!$F$3:$G$27,2,TRUE)</f>
        <v>↗</v>
      </c>
    </row>
    <row r="8" spans="1:13" x14ac:dyDescent="0.3">
      <c r="A8" s="14" t="s">
        <v>66</v>
      </c>
      <c r="B8" s="16">
        <v>1</v>
      </c>
      <c r="C8" s="15">
        <v>-1</v>
      </c>
      <c r="D8" s="15">
        <v>-2</v>
      </c>
      <c r="E8" s="15">
        <v>-1</v>
      </c>
      <c r="F8" s="15">
        <v>2</v>
      </c>
      <c r="H8" s="43" t="str">
        <f t="shared" si="0"/>
        <v>Quality of life</v>
      </c>
      <c r="I8" s="16">
        <f t="shared" si="1"/>
        <v>1</v>
      </c>
      <c r="J8" s="37" t="str">
        <f>VLOOKUP(C8,LookupTableArrowValues!$F$3:$G$27,2,TRUE)</f>
        <v>↘</v>
      </c>
      <c r="K8" s="39" t="str">
        <f>VLOOKUP(D8,LookupTableArrowValues!$F$3:$G$27,2,TRUE)</f>
        <v>↓</v>
      </c>
      <c r="L8" s="37" t="str">
        <f>VLOOKUP(E8,LookupTableArrowValues!$F$3:$G$27,2,TRUE)</f>
        <v>↘</v>
      </c>
      <c r="M8" s="42" t="str">
        <f>VLOOKUP(F8,LookupTableArrowValues!$F$3:$G$27,2,TRUE)</f>
        <v>↑</v>
      </c>
    </row>
    <row r="9" spans="1:13" x14ac:dyDescent="0.3">
      <c r="A9" s="14" t="s">
        <v>178</v>
      </c>
      <c r="B9" s="16">
        <v>7</v>
      </c>
      <c r="C9" s="15">
        <v>0</v>
      </c>
      <c r="D9" s="15">
        <v>-1.2142857142857142</v>
      </c>
      <c r="E9" s="15">
        <v>-7.1428571428571425E-2</v>
      </c>
      <c r="F9" s="15">
        <v>1.0714285714285714</v>
      </c>
      <c r="H9" s="43" t="str">
        <f t="shared" si="0"/>
        <v>Natural resources</v>
      </c>
      <c r="I9" s="16">
        <f t="shared" si="1"/>
        <v>7</v>
      </c>
      <c r="J9" s="45" t="str">
        <f>VLOOKUP(C9,LookupTableArrowValues!$F$3:$G$27,2,TRUE)</f>
        <v>→</v>
      </c>
      <c r="K9" s="37" t="str">
        <f>VLOOKUP(D9,LookupTableArrowValues!$F$3:$G$27,2,TRUE)</f>
        <v>↘</v>
      </c>
      <c r="L9" s="45" t="str">
        <f>VLOOKUP(E9,LookupTableArrowValues!$F$3:$G$27,2,TRUE)</f>
        <v>→</v>
      </c>
      <c r="M9" s="47" t="str">
        <f>VLOOKUP(F9,LookupTableArrowValues!$F$3:$G$27,2,TRUE)</f>
        <v>↗</v>
      </c>
    </row>
    <row r="10" spans="1:13" x14ac:dyDescent="0.3">
      <c r="A10" s="14" t="s">
        <v>65</v>
      </c>
      <c r="B10" s="16">
        <v>4</v>
      </c>
      <c r="C10" s="15">
        <v>0.25</v>
      </c>
      <c r="D10" s="15">
        <v>-0.33333333333333331</v>
      </c>
      <c r="E10" s="15">
        <v>-0.25</v>
      </c>
      <c r="F10" s="15">
        <v>2</v>
      </c>
      <c r="H10" s="43" t="str">
        <f t="shared" si="0"/>
        <v>Biodiversity &amp; habitat</v>
      </c>
      <c r="I10" s="16">
        <f t="shared" si="1"/>
        <v>4</v>
      </c>
      <c r="J10" s="45" t="str">
        <f>VLOOKUP(C10,LookupTableArrowValues!$F$3:$G$27,2,TRUE)</f>
        <v>→</v>
      </c>
      <c r="K10" s="46" t="str">
        <f>VLOOKUP(D10,LookupTableArrowValues!$F$3:$G$27,2,TRUE)</f>
        <v>→↘</v>
      </c>
      <c r="L10" s="45" t="str">
        <f>VLOOKUP(E10,LookupTableArrowValues!$F$3:$G$27,2,TRUE)</f>
        <v>→</v>
      </c>
      <c r="M10" s="42" t="str">
        <f>VLOOKUP(F10,LookupTableArrowValues!$F$3:$G$27,2,TRUE)</f>
        <v>↑</v>
      </c>
    </row>
    <row r="11" spans="1:13" x14ac:dyDescent="0.3">
      <c r="A11" s="14" t="s">
        <v>59</v>
      </c>
      <c r="B11" s="16">
        <v>4</v>
      </c>
      <c r="C11" s="15">
        <v>-0.5</v>
      </c>
      <c r="D11" s="15">
        <v>-1.375</v>
      </c>
      <c r="E11" s="15">
        <v>0.375</v>
      </c>
      <c r="F11" s="15">
        <v>1.25</v>
      </c>
      <c r="H11" s="43" t="str">
        <f t="shared" si="0"/>
        <v>Attractiveness of the area</v>
      </c>
      <c r="I11" s="16">
        <f t="shared" si="1"/>
        <v>4</v>
      </c>
      <c r="J11" s="46" t="str">
        <f>VLOOKUP(C11,LookupTableArrowValues!$F$3:$G$27,2,TRUE)</f>
        <v>→↘</v>
      </c>
      <c r="K11" s="38" t="str">
        <f>VLOOKUP(D11,LookupTableArrowValues!$F$3:$G$27,2,TRUE)</f>
        <v>↘↓</v>
      </c>
      <c r="L11" s="40" t="str">
        <f>VLOOKUP(E11,LookupTableArrowValues!$F$3:$G$27,2,TRUE)</f>
        <v>→↗</v>
      </c>
      <c r="M11" s="47" t="str">
        <f>VLOOKUP(F11,LookupTableArrowValues!$F$3:$G$27,2,TRUE)</f>
        <v>↗</v>
      </c>
    </row>
    <row r="12" spans="1:13" x14ac:dyDescent="0.3">
      <c r="A12" s="14" t="s">
        <v>67</v>
      </c>
      <c r="B12" s="16">
        <v>2</v>
      </c>
      <c r="C12" s="15">
        <v>0.5</v>
      </c>
      <c r="D12" s="15">
        <v>0</v>
      </c>
      <c r="E12" s="15">
        <v>-0.25</v>
      </c>
      <c r="F12" s="15">
        <v>1</v>
      </c>
      <c r="H12" s="43" t="str">
        <f t="shared" si="0"/>
        <v>Animal health &amp; welfare</v>
      </c>
      <c r="I12" s="16">
        <f t="shared" si="1"/>
        <v>2</v>
      </c>
      <c r="J12" s="40" t="str">
        <f>VLOOKUP(C12,LookupTableArrowValues!$F$3:$G$27,2,TRUE)</f>
        <v>→↗</v>
      </c>
      <c r="K12" s="45" t="str">
        <f>VLOOKUP(D12,LookupTableArrowValues!$F$3:$G$27,2,TRUE)</f>
        <v>→</v>
      </c>
      <c r="L12" s="45" t="str">
        <f>VLOOKUP(E12,LookupTableArrowValues!$F$3:$G$27,2,TRUE)</f>
        <v>→</v>
      </c>
      <c r="M12" s="47" t="str">
        <f>VLOOKUP(F12,LookupTableArrowValues!$F$3:$G$27,2,TRUE)</f>
        <v>↗</v>
      </c>
    </row>
    <row r="13" spans="1:13" x14ac:dyDescent="0.3">
      <c r="A13" s="11" t="s">
        <v>26</v>
      </c>
      <c r="B13" s="16">
        <v>41</v>
      </c>
      <c r="C13" s="15">
        <v>-2.4390243902439025E-2</v>
      </c>
      <c r="D13" s="15">
        <v>-0.64743589743589747</v>
      </c>
      <c r="E13" s="15">
        <v>0.29268292682926828</v>
      </c>
      <c r="F13" s="15">
        <v>1.3414634146341464</v>
      </c>
      <c r="G13" t="s">
        <v>20</v>
      </c>
      <c r="H13" s="43" t="str">
        <f t="shared" ref="H13:H24" si="2">A14</f>
        <v>Reasonable profitable</v>
      </c>
      <c r="I13" s="16">
        <f t="shared" ref="I13:I24" si="3">B14</f>
        <v>4</v>
      </c>
      <c r="J13" s="46" t="str">
        <f>VLOOKUP(C14,LookupTableArrowValues!$F$3:$G$27,2,TRUE)</f>
        <v>→↘</v>
      </c>
      <c r="K13" s="37" t="str">
        <f>VLOOKUP(D14,LookupTableArrowValues!$F$3:$G$27,2,TRUE)</f>
        <v>↘</v>
      </c>
      <c r="L13" s="40" t="str">
        <f>VLOOKUP(E14,LookupTableArrowValues!$F$3:$G$27,2,TRUE)</f>
        <v>→↗</v>
      </c>
      <c r="M13" s="40" t="str">
        <f>VLOOKUP(F14,LookupTableArrowValues!$F$3:$G$27,2,TRUE)</f>
        <v>→↗</v>
      </c>
    </row>
    <row r="14" spans="1:13" x14ac:dyDescent="0.3">
      <c r="A14" s="14" t="s">
        <v>159</v>
      </c>
      <c r="B14" s="16">
        <v>4</v>
      </c>
      <c r="C14" s="15">
        <v>-0.5</v>
      </c>
      <c r="D14" s="15">
        <v>-1.2083333333333333</v>
      </c>
      <c r="E14" s="15">
        <v>0.375</v>
      </c>
      <c r="F14" s="15">
        <v>0.5</v>
      </c>
      <c r="H14" s="43" t="str">
        <f t="shared" si="2"/>
        <v>Production coupled with local and natural capital</v>
      </c>
      <c r="I14" s="16">
        <f t="shared" si="3"/>
        <v>5</v>
      </c>
      <c r="J14" s="45" t="str">
        <f>VLOOKUP(C15,LookupTableArrowValues!$F$3:$G$27,2,TRUE)</f>
        <v>→</v>
      </c>
      <c r="K14" s="38" t="str">
        <f>VLOOKUP(D15,LookupTableArrowValues!$F$3:$G$27,2,TRUE)</f>
        <v>↘↓</v>
      </c>
      <c r="L14" s="40" t="str">
        <f>VLOOKUP(E15,LookupTableArrowValues!$F$3:$G$27,2,TRUE)</f>
        <v>→↗</v>
      </c>
      <c r="M14" s="41" t="str">
        <f>VLOOKUP(F15,LookupTableArrowValues!$F$3:$G$27,2,TRUE)</f>
        <v>↗↑</v>
      </c>
    </row>
    <row r="15" spans="1:13" x14ac:dyDescent="0.3">
      <c r="A15" s="14" t="s">
        <v>14</v>
      </c>
      <c r="B15" s="16">
        <v>5</v>
      </c>
      <c r="C15" s="15">
        <v>-0.2</v>
      </c>
      <c r="D15" s="15">
        <v>-1.5</v>
      </c>
      <c r="E15" s="15">
        <v>0.4</v>
      </c>
      <c r="F15" s="15">
        <v>1.7</v>
      </c>
      <c r="H15" s="43" t="str">
        <f t="shared" si="2"/>
        <v>Functional diversity</v>
      </c>
      <c r="I15" s="16">
        <f t="shared" si="3"/>
        <v>3</v>
      </c>
      <c r="J15" s="45" t="str">
        <f>VLOOKUP(C16,LookupTableArrowValues!$F$3:$G$27,2,TRUE)</f>
        <v>→</v>
      </c>
      <c r="K15" s="45" t="str">
        <f>VLOOKUP(D16,LookupTableArrowValues!$F$3:$G$27,2,TRUE)</f>
        <v>→</v>
      </c>
      <c r="L15" s="45" t="str">
        <f>VLOOKUP(E16,LookupTableArrowValues!$F$3:$G$27,2,TRUE)</f>
        <v>→</v>
      </c>
      <c r="M15" s="40" t="str">
        <f>VLOOKUP(F16,LookupTableArrowValues!$F$3:$G$27,2,TRUE)</f>
        <v>→↗</v>
      </c>
    </row>
    <row r="16" spans="1:13" x14ac:dyDescent="0.3">
      <c r="A16" s="14" t="s">
        <v>15</v>
      </c>
      <c r="B16" s="16">
        <v>3</v>
      </c>
      <c r="C16" s="15">
        <v>0</v>
      </c>
      <c r="D16" s="15">
        <v>-0.25</v>
      </c>
      <c r="E16" s="15">
        <v>0.16666666666666666</v>
      </c>
      <c r="F16" s="15">
        <v>0.66666666666666663</v>
      </c>
      <c r="H16" s="43" t="str">
        <f t="shared" si="2"/>
        <v>Response diversity</v>
      </c>
      <c r="I16" s="16">
        <f t="shared" si="3"/>
        <v>3</v>
      </c>
      <c r="J16" s="45" t="str">
        <f>VLOOKUP(C17,LookupTableArrowValues!$F$3:$G$27,2,TRUE)</f>
        <v>→</v>
      </c>
      <c r="K16" s="38" t="str">
        <f>VLOOKUP(D17,LookupTableArrowValues!$F$3:$G$27,2,TRUE)</f>
        <v>↘↓</v>
      </c>
      <c r="L16" s="45" t="str">
        <f>VLOOKUP(E17,LookupTableArrowValues!$F$3:$G$27,2,TRUE)</f>
        <v>→</v>
      </c>
      <c r="M16" s="47" t="str">
        <f>VLOOKUP(F17,LookupTableArrowValues!$F$3:$G$27,2,TRUE)</f>
        <v>↗</v>
      </c>
    </row>
    <row r="17" spans="1:13" x14ac:dyDescent="0.3">
      <c r="A17" s="14" t="s">
        <v>16</v>
      </c>
      <c r="B17" s="16">
        <v>3</v>
      </c>
      <c r="C17" s="15">
        <v>0</v>
      </c>
      <c r="D17" s="15">
        <v>-1.5</v>
      </c>
      <c r="E17" s="15">
        <v>0.16666666666666666</v>
      </c>
      <c r="F17" s="15">
        <v>0.83333333333333337</v>
      </c>
      <c r="H17" s="43" t="str">
        <f t="shared" si="2"/>
        <v>Exposed to disturbance</v>
      </c>
      <c r="I17" s="16">
        <f t="shared" si="3"/>
        <v>3</v>
      </c>
      <c r="J17" s="40" t="str">
        <f>VLOOKUP(C18,LookupTableArrowValues!$F$3:$G$27,2,TRUE)</f>
        <v>→↗</v>
      </c>
      <c r="K17" s="47" t="str">
        <f>VLOOKUP(D18,LookupTableArrowValues!$F$3:$G$27,2,TRUE)</f>
        <v>↗</v>
      </c>
      <c r="L17" s="45" t="str">
        <f>VLOOKUP(E18,LookupTableArrowValues!$F$3:$G$27,2,TRUE)</f>
        <v>→</v>
      </c>
      <c r="M17" s="40" t="str">
        <f>VLOOKUP(F18,LookupTableArrowValues!$F$3:$G$27,2,TRUE)</f>
        <v>→↗</v>
      </c>
    </row>
    <row r="18" spans="1:13" x14ac:dyDescent="0.3">
      <c r="A18" s="14" t="s">
        <v>162</v>
      </c>
      <c r="B18" s="16">
        <v>3</v>
      </c>
      <c r="C18" s="15">
        <v>0.33333333333333331</v>
      </c>
      <c r="D18" s="15">
        <v>0.83333333333333337</v>
      </c>
      <c r="E18" s="15">
        <v>0.16666666666666666</v>
      </c>
      <c r="F18" s="15">
        <v>0.66666666666666663</v>
      </c>
      <c r="H18" s="43" t="str">
        <f t="shared" si="2"/>
        <v>Spatial and temporal heterogeneity (farm types)</v>
      </c>
      <c r="I18" s="16">
        <f t="shared" si="3"/>
        <v>2</v>
      </c>
      <c r="J18" s="40" t="str">
        <f>VLOOKUP(C19,LookupTableArrowValues!$F$3:$G$27,2,TRUE)</f>
        <v>→↗</v>
      </c>
      <c r="K18" s="40" t="str">
        <f>VLOOKUP(D19,LookupTableArrowValues!$F$3:$G$27,2,TRUE)</f>
        <v>→↗</v>
      </c>
      <c r="L18" s="46" t="str">
        <f>VLOOKUP(E19,LookupTableArrowValues!$F$3:$G$27,2,TRUE)</f>
        <v>→↘</v>
      </c>
      <c r="M18" s="41" t="str">
        <f>VLOOKUP(F19,LookupTableArrowValues!$F$3:$G$27,2,TRUE)</f>
        <v>↗↑</v>
      </c>
    </row>
    <row r="19" spans="1:13" x14ac:dyDescent="0.3">
      <c r="A19" s="14" t="s">
        <v>196</v>
      </c>
      <c r="B19" s="16">
        <v>2</v>
      </c>
      <c r="C19" s="15">
        <v>0.5</v>
      </c>
      <c r="D19" s="15">
        <v>0.5</v>
      </c>
      <c r="E19" s="15">
        <v>-0.5</v>
      </c>
      <c r="F19" s="15">
        <v>1.5</v>
      </c>
      <c r="H19" s="43" t="str">
        <f t="shared" si="2"/>
        <v>Support rural life</v>
      </c>
      <c r="I19" s="16">
        <f t="shared" si="3"/>
        <v>4</v>
      </c>
      <c r="J19" s="45" t="str">
        <f>VLOOKUP(C20,LookupTableArrowValues!$F$3:$G$27,2,TRUE)</f>
        <v>→</v>
      </c>
      <c r="K19" s="37" t="str">
        <f>VLOOKUP(D20,LookupTableArrowValues!$F$3:$G$27,2,TRUE)</f>
        <v>↘</v>
      </c>
      <c r="L19" s="40" t="str">
        <f>VLOOKUP(E20,LookupTableArrowValues!$F$3:$G$27,2,TRUE)</f>
        <v>→↗</v>
      </c>
      <c r="M19" s="47" t="str">
        <f>VLOOKUP(F20,LookupTableArrowValues!$F$3:$G$27,2,TRUE)</f>
        <v>↗</v>
      </c>
    </row>
    <row r="20" spans="1:13" x14ac:dyDescent="0.3">
      <c r="A20" s="14" t="s">
        <v>62</v>
      </c>
      <c r="B20" s="16">
        <v>4</v>
      </c>
      <c r="C20" s="15">
        <v>0.25</v>
      </c>
      <c r="D20" s="15">
        <v>-0.79166666666666663</v>
      </c>
      <c r="E20" s="15">
        <v>0.375</v>
      </c>
      <c r="F20" s="15">
        <v>1.25</v>
      </c>
      <c r="H20" s="43" t="str">
        <f t="shared" si="2"/>
        <v>Socially self-organised</v>
      </c>
      <c r="I20" s="16">
        <f t="shared" si="3"/>
        <v>5</v>
      </c>
      <c r="J20" s="45" t="str">
        <f>VLOOKUP(C21,LookupTableArrowValues!$F$3:$G$27,2,TRUE)</f>
        <v>→</v>
      </c>
      <c r="K20" s="37" t="str">
        <f>VLOOKUP(D21,LookupTableArrowValues!$F$3:$G$27,2,TRUE)</f>
        <v>↘</v>
      </c>
      <c r="L20" s="45" t="str">
        <f>VLOOKUP(E21,LookupTableArrowValues!$F$3:$G$27,2,TRUE)</f>
        <v>→</v>
      </c>
      <c r="M20" s="42" t="str">
        <f>VLOOKUP(F21,LookupTableArrowValues!$F$3:$G$27,2,TRUE)</f>
        <v>↑</v>
      </c>
    </row>
    <row r="21" spans="1:13" x14ac:dyDescent="0.3">
      <c r="A21" s="14" t="s">
        <v>46</v>
      </c>
      <c r="B21" s="16">
        <v>5</v>
      </c>
      <c r="C21" s="15">
        <v>0</v>
      </c>
      <c r="D21" s="15">
        <v>-0.9</v>
      </c>
      <c r="E21" s="15">
        <v>0</v>
      </c>
      <c r="F21" s="15">
        <v>2</v>
      </c>
      <c r="H21" s="43" t="str">
        <f t="shared" si="2"/>
        <v>Appropriately connected with actors outside the farming system</v>
      </c>
      <c r="I21" s="16">
        <f t="shared" si="3"/>
        <v>2</v>
      </c>
      <c r="J21" s="46" t="str">
        <f>VLOOKUP(C22,LookupTableArrowValues!$F$3:$G$27,2,TRUE)</f>
        <v>→↘</v>
      </c>
      <c r="K21" s="46" t="str">
        <f>VLOOKUP(D22,LookupTableArrowValues!$F$3:$G$27,2,TRUE)</f>
        <v>→↘</v>
      </c>
      <c r="L21" s="40" t="str">
        <f>VLOOKUP(E22,LookupTableArrowValues!$F$3:$G$27,2,TRUE)</f>
        <v>→↗</v>
      </c>
      <c r="M21" s="41" t="str">
        <f>VLOOKUP(F22,LookupTableArrowValues!$F$3:$G$27,2,TRUE)</f>
        <v>↗↑</v>
      </c>
    </row>
    <row r="22" spans="1:13" x14ac:dyDescent="0.3">
      <c r="A22" s="14" t="s">
        <v>197</v>
      </c>
      <c r="B22" s="16">
        <v>2</v>
      </c>
      <c r="C22" s="15">
        <v>-0.5</v>
      </c>
      <c r="D22" s="15">
        <v>-0.625</v>
      </c>
      <c r="E22" s="15">
        <v>0.5</v>
      </c>
      <c r="F22" s="15">
        <v>1.5</v>
      </c>
      <c r="H22" s="43" t="str">
        <f t="shared" si="2"/>
        <v>Coupled with local and natural capital (legislation)</v>
      </c>
      <c r="I22" s="16">
        <f t="shared" si="3"/>
        <v>1</v>
      </c>
      <c r="J22" s="45" t="str">
        <f>VLOOKUP(C23,LookupTableArrowValues!$F$3:$G$27,2,TRUE)</f>
        <v>→</v>
      </c>
      <c r="K22" s="45" t="str">
        <f>VLOOKUP(D23,LookupTableArrowValues!$F$3:$G$27,2,TRUE)</f>
        <v>→</v>
      </c>
      <c r="L22" s="47" t="str">
        <f>VLOOKUP(E23,LookupTableArrowValues!$F$3:$G$27,2,TRUE)</f>
        <v>↗</v>
      </c>
      <c r="M22" s="42" t="str">
        <f>VLOOKUP(F23,LookupTableArrowValues!$F$3:$G$27,2,TRUE)</f>
        <v>↑</v>
      </c>
    </row>
    <row r="23" spans="1:13" x14ac:dyDescent="0.3">
      <c r="A23" s="14" t="s">
        <v>198</v>
      </c>
      <c r="B23" s="16">
        <v>1</v>
      </c>
      <c r="C23" s="15">
        <v>0</v>
      </c>
      <c r="D23" s="15">
        <v>0</v>
      </c>
      <c r="E23" s="15">
        <v>1</v>
      </c>
      <c r="F23" s="15">
        <v>2</v>
      </c>
      <c r="H23" s="43" t="str">
        <f t="shared" si="2"/>
        <v>Infrastructure for innovation</v>
      </c>
      <c r="I23" s="16">
        <f t="shared" si="3"/>
        <v>7</v>
      </c>
      <c r="J23" s="45" t="str">
        <f>VLOOKUP(C24,LookupTableArrowValues!$F$3:$G$27,2,TRUE)</f>
        <v>→</v>
      </c>
      <c r="K23" s="46" t="str">
        <f>VLOOKUP(D24,LookupTableArrowValues!$F$3:$G$27,2,TRUE)</f>
        <v>→↘</v>
      </c>
      <c r="L23" s="47" t="str">
        <f>VLOOKUP(E24,LookupTableArrowValues!$F$3:$G$27,2,TRUE)</f>
        <v>↗</v>
      </c>
      <c r="M23" s="41" t="str">
        <f>VLOOKUP(F24,LookupTableArrowValues!$F$3:$G$27,2,TRUE)</f>
        <v>↗↑</v>
      </c>
    </row>
    <row r="24" spans="1:13" x14ac:dyDescent="0.3">
      <c r="A24" s="14" t="s">
        <v>43</v>
      </c>
      <c r="B24" s="16">
        <v>7</v>
      </c>
      <c r="C24" s="15">
        <v>0</v>
      </c>
      <c r="D24" s="15">
        <v>-0.35714285714285715</v>
      </c>
      <c r="E24" s="15">
        <v>0.7857142857142857</v>
      </c>
      <c r="F24" s="15">
        <v>1.7142857142857142</v>
      </c>
      <c r="G24" s="52"/>
      <c r="H24" s="52" t="str">
        <f t="shared" si="2"/>
        <v>Diverse policies</v>
      </c>
      <c r="I24" s="53">
        <f t="shared" si="3"/>
        <v>2</v>
      </c>
      <c r="J24" s="54" t="str">
        <f>VLOOKUP(C25,LookupTableArrowValues!$F$3:$G$27,2,TRUE)</f>
        <v>→</v>
      </c>
      <c r="K24" s="55" t="str">
        <f>VLOOKUP(D25,LookupTableArrowValues!$F$3:$G$27,2,TRUE)</f>
        <v>↘</v>
      </c>
      <c r="L24" s="56" t="str">
        <f>VLOOKUP(E25,LookupTableArrowValues!$F$3:$G$27,2,TRUE)</f>
        <v>→↘</v>
      </c>
      <c r="M24" s="57" t="str">
        <f>VLOOKUP(F25,LookupTableArrowValues!$F$3:$G$27,2,TRUE)</f>
        <v>↗↑</v>
      </c>
    </row>
    <row r="25" spans="1:13" x14ac:dyDescent="0.3">
      <c r="A25" s="14" t="s">
        <v>63</v>
      </c>
      <c r="B25" s="16">
        <v>2</v>
      </c>
      <c r="C25" s="15">
        <v>0</v>
      </c>
      <c r="D25" s="15">
        <v>-0.75</v>
      </c>
      <c r="E25" s="15">
        <v>-0.5</v>
      </c>
      <c r="F25" s="15">
        <v>1.5</v>
      </c>
    </row>
    <row r="26" spans="1:13" x14ac:dyDescent="0.3">
      <c r="A26" s="11" t="s">
        <v>141</v>
      </c>
      <c r="B26" s="16">
        <v>80</v>
      </c>
      <c r="C26" s="15">
        <v>-7.4999999999999997E-2</v>
      </c>
      <c r="D26" s="15">
        <v>-0.83658008658008642</v>
      </c>
      <c r="E26" s="15">
        <v>0.16250000000000001</v>
      </c>
      <c r="F26" s="15">
        <v>1.2749999999999999</v>
      </c>
      <c r="I26" s="16"/>
      <c r="J26" s="43"/>
      <c r="K26" s="43"/>
      <c r="L26" s="43"/>
      <c r="M26" s="43"/>
    </row>
    <row r="33" spans="1:93" s="18" customFormat="1" x14ac:dyDescent="0.3">
      <c r="A33" s="10" t="s">
        <v>140</v>
      </c>
      <c r="B33" s="35" t="s">
        <v>185</v>
      </c>
      <c r="C33" s="35" t="s">
        <v>203</v>
      </c>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row>
    <row r="34" spans="1:93" s="18" customFormat="1" x14ac:dyDescent="0.3">
      <c r="A34" s="11" t="s">
        <v>19</v>
      </c>
      <c r="B34" s="12"/>
      <c r="C34" s="12"/>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row>
    <row r="35" spans="1:93" s="18" customFormat="1" x14ac:dyDescent="0.3">
      <c r="A35" s="14" t="s">
        <v>67</v>
      </c>
      <c r="B35" s="12">
        <v>2</v>
      </c>
      <c r="C35" s="15">
        <v>0.5</v>
      </c>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row>
    <row r="36" spans="1:93" s="18" customFormat="1" x14ac:dyDescent="0.3">
      <c r="A36" s="14" t="s">
        <v>59</v>
      </c>
      <c r="B36" s="12">
        <v>4</v>
      </c>
      <c r="C36" s="15">
        <v>-0.5</v>
      </c>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row>
    <row r="37" spans="1:93" s="18" customFormat="1" x14ac:dyDescent="0.3">
      <c r="A37" s="14" t="s">
        <v>177</v>
      </c>
      <c r="B37" s="12">
        <v>2</v>
      </c>
      <c r="C37" s="15">
        <v>0</v>
      </c>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row>
    <row r="38" spans="1:93" s="18" customFormat="1" x14ac:dyDescent="0.3">
      <c r="A38" s="14" t="s">
        <v>65</v>
      </c>
      <c r="B38" s="12">
        <v>4</v>
      </c>
      <c r="C38" s="15">
        <v>0.5</v>
      </c>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row>
    <row r="39" spans="1:93" s="18" customFormat="1" x14ac:dyDescent="0.3">
      <c r="A39" s="14" t="s">
        <v>77</v>
      </c>
      <c r="B39" s="12">
        <v>11</v>
      </c>
      <c r="C39" s="15">
        <v>-0.5</v>
      </c>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row>
    <row r="40" spans="1:93" s="18" customFormat="1" x14ac:dyDescent="0.3">
      <c r="A40" s="14" t="s">
        <v>64</v>
      </c>
      <c r="B40" s="12">
        <v>8</v>
      </c>
      <c r="C40" s="15">
        <v>0</v>
      </c>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row>
    <row r="41" spans="1:93" s="18" customFormat="1" x14ac:dyDescent="0.3">
      <c r="A41" s="14" t="s">
        <v>178</v>
      </c>
      <c r="B41" s="12">
        <v>7</v>
      </c>
      <c r="C41" s="15">
        <v>0</v>
      </c>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row>
    <row r="42" spans="1:93" s="18" customFormat="1" x14ac:dyDescent="0.3">
      <c r="A42" s="14" t="s">
        <v>66</v>
      </c>
      <c r="B42" s="12">
        <v>1</v>
      </c>
      <c r="C42" s="15">
        <v>-1</v>
      </c>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row>
    <row r="43" spans="1:93" s="18" customFormat="1" x14ac:dyDescent="0.3">
      <c r="A43" s="11" t="s">
        <v>26</v>
      </c>
      <c r="B43" s="12"/>
      <c r="C43" s="12"/>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row>
    <row r="44" spans="1:93" s="18" customFormat="1" x14ac:dyDescent="0.3">
      <c r="A44" s="14" t="s">
        <v>197</v>
      </c>
      <c r="B44" s="12">
        <v>2</v>
      </c>
      <c r="C44" s="15">
        <v>-0.5</v>
      </c>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row>
    <row r="45" spans="1:93" s="18" customFormat="1" x14ac:dyDescent="0.3">
      <c r="A45" s="14" t="s">
        <v>198</v>
      </c>
      <c r="B45" s="12">
        <v>1</v>
      </c>
      <c r="C45" s="15">
        <v>0</v>
      </c>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row>
    <row r="46" spans="1:93" s="18" customFormat="1" x14ac:dyDescent="0.3">
      <c r="A46" s="14" t="s">
        <v>63</v>
      </c>
      <c r="B46" s="12">
        <v>2</v>
      </c>
      <c r="C46" s="15">
        <v>0</v>
      </c>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row>
    <row r="47" spans="1:93" s="18" customFormat="1" x14ac:dyDescent="0.3">
      <c r="A47" s="14" t="s">
        <v>162</v>
      </c>
      <c r="B47" s="12">
        <v>3</v>
      </c>
      <c r="C47" s="15">
        <v>0</v>
      </c>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row>
    <row r="48" spans="1:93" s="18" customFormat="1" x14ac:dyDescent="0.3">
      <c r="A48" s="14" t="s">
        <v>15</v>
      </c>
      <c r="B48" s="12">
        <v>3</v>
      </c>
      <c r="C48" s="15">
        <v>0</v>
      </c>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row>
    <row r="49" spans="1:93" s="18" customFormat="1" x14ac:dyDescent="0.3">
      <c r="A49" s="14" t="s">
        <v>43</v>
      </c>
      <c r="B49" s="12">
        <v>7</v>
      </c>
      <c r="C49" s="15">
        <v>0</v>
      </c>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row>
    <row r="50" spans="1:93" s="18" customFormat="1" x14ac:dyDescent="0.3">
      <c r="A50" s="14" t="s">
        <v>14</v>
      </c>
      <c r="B50" s="12">
        <v>5</v>
      </c>
      <c r="C50" s="15">
        <v>0</v>
      </c>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row>
    <row r="51" spans="1:93" s="18" customFormat="1" x14ac:dyDescent="0.3">
      <c r="A51" s="14" t="s">
        <v>159</v>
      </c>
      <c r="B51" s="12">
        <v>4</v>
      </c>
      <c r="C51" s="15">
        <v>-0.5</v>
      </c>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row>
    <row r="52" spans="1:93" s="18" customFormat="1" x14ac:dyDescent="0.3">
      <c r="A52" s="14" t="s">
        <v>16</v>
      </c>
      <c r="B52" s="12">
        <v>3</v>
      </c>
      <c r="C52" s="15">
        <v>0</v>
      </c>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row>
    <row r="53" spans="1:93" s="18" customFormat="1" x14ac:dyDescent="0.3">
      <c r="A53" s="14" t="s">
        <v>46</v>
      </c>
      <c r="B53" s="12">
        <v>5</v>
      </c>
      <c r="C53" s="15">
        <v>0</v>
      </c>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row>
    <row r="54" spans="1:93" s="18" customFormat="1" x14ac:dyDescent="0.3">
      <c r="A54" s="14" t="s">
        <v>196</v>
      </c>
      <c r="B54" s="12">
        <v>2</v>
      </c>
      <c r="C54" s="15">
        <v>0.5</v>
      </c>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row>
    <row r="55" spans="1:93" s="18" customFormat="1" x14ac:dyDescent="0.3">
      <c r="A55" s="14" t="s">
        <v>62</v>
      </c>
      <c r="B55" s="12">
        <v>4</v>
      </c>
      <c r="C55" s="15">
        <v>0.5</v>
      </c>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row>
    <row r="56" spans="1:93" s="18" customFormat="1" x14ac:dyDescent="0.3">
      <c r="A56" s="11" t="s">
        <v>141</v>
      </c>
      <c r="B56" s="12">
        <v>80</v>
      </c>
      <c r="C56" s="15">
        <v>0</v>
      </c>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row>
    <row r="57" spans="1:93" s="18" customFormat="1" x14ac:dyDescent="0.3">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row>
    <row r="58" spans="1:93" s="18" customFormat="1" x14ac:dyDescent="0.3">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row>
    <row r="59" spans="1:93" s="18" customFormat="1" x14ac:dyDescent="0.3">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row>
    <row r="60" spans="1:93" s="18" customFormat="1" x14ac:dyDescent="0.3">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row>
    <row r="61" spans="1:93" s="18" customFormat="1" x14ac:dyDescent="0.3">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row>
    <row r="62" spans="1:93" s="18" customFormat="1" x14ac:dyDescent="0.3">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row>
    <row r="63" spans="1:93" s="18" customFormat="1" x14ac:dyDescent="0.3">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row>
    <row r="64" spans="1:93" s="18" customFormat="1" x14ac:dyDescent="0.3">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row>
    <row r="65" spans="1:93" s="18" customFormat="1" x14ac:dyDescent="0.3">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row>
    <row r="66" spans="1:93" s="18" customFormat="1" x14ac:dyDescent="0.3">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row>
    <row r="67" spans="1:93" s="18" customFormat="1" x14ac:dyDescent="0.3">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row>
    <row r="68" spans="1:93" s="18" customFormat="1" x14ac:dyDescent="0.3">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row>
    <row r="69" spans="1:93" s="18" customFormat="1" x14ac:dyDescent="0.3">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row>
    <row r="70" spans="1:93" s="18" customFormat="1" x14ac:dyDescent="0.3">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row>
    <row r="71" spans="1:93" s="18" customFormat="1" x14ac:dyDescent="0.3">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row>
    <row r="72" spans="1:93" s="18" customFormat="1" x14ac:dyDescent="0.3">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row>
    <row r="73" spans="1:93" s="18" customFormat="1" x14ac:dyDescent="0.3">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row>
    <row r="74" spans="1:93" s="18" customFormat="1" x14ac:dyDescent="0.3">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row>
    <row r="75" spans="1:93" s="18" customFormat="1" x14ac:dyDescent="0.3">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row>
    <row r="76" spans="1:93" s="18" customFormat="1" x14ac:dyDescent="0.3">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row>
    <row r="77" spans="1:93" s="18" customFormat="1" x14ac:dyDescent="0.3">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row>
    <row r="78" spans="1:93" s="18" customFormat="1" x14ac:dyDescent="0.3">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row>
    <row r="79" spans="1:93" s="18" customFormat="1" x14ac:dyDescent="0.3">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row>
    <row r="80" spans="1:93" s="18" customFormat="1" x14ac:dyDescent="0.3">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row>
    <row r="81" spans="1:93" s="18" customFormat="1" x14ac:dyDescent="0.3">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row>
    <row r="82" spans="1:93" s="18" customFormat="1" x14ac:dyDescent="0.3">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row>
    <row r="83" spans="1:93" s="18" customFormat="1" x14ac:dyDescent="0.3">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row>
    <row r="84" spans="1:93" s="18" customFormat="1" x14ac:dyDescent="0.3">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row>
    <row r="85" spans="1:93" s="18" customFormat="1" x14ac:dyDescent="0.3">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row>
    <row r="86" spans="1:93" s="18" customFormat="1" x14ac:dyDescent="0.3">
      <c r="A86"/>
      <c r="B86"/>
      <c r="C86"/>
      <c r="D86"/>
      <c r="E86"/>
      <c r="F86"/>
      <c r="G86"/>
      <c r="H86"/>
      <c r="I86"/>
      <c r="J86"/>
      <c r="K86"/>
      <c r="L86"/>
    </row>
    <row r="87" spans="1:93" s="18" customFormat="1" x14ac:dyDescent="0.3">
      <c r="A87"/>
      <c r="B87"/>
      <c r="C87"/>
      <c r="D87"/>
      <c r="E87"/>
      <c r="F87"/>
      <c r="G87"/>
      <c r="H87"/>
      <c r="I87"/>
      <c r="J87"/>
      <c r="K87"/>
      <c r="L87"/>
    </row>
    <row r="88" spans="1:93" s="18" customFormat="1" x14ac:dyDescent="0.3">
      <c r="A88"/>
      <c r="B88"/>
      <c r="C88"/>
      <c r="D88"/>
      <c r="E88"/>
      <c r="F88"/>
      <c r="G88"/>
      <c r="H88"/>
      <c r="I88"/>
      <c r="J88"/>
      <c r="K88"/>
      <c r="L88"/>
    </row>
    <row r="89" spans="1:93" s="18" customFormat="1" x14ac:dyDescent="0.3">
      <c r="A89"/>
      <c r="B89"/>
      <c r="C89"/>
      <c r="D89"/>
      <c r="E89"/>
      <c r="F89"/>
      <c r="G89"/>
      <c r="H89"/>
      <c r="I89"/>
      <c r="J89"/>
      <c r="K89"/>
      <c r="L89"/>
    </row>
    <row r="90" spans="1:93" s="18" customFormat="1" x14ac:dyDescent="0.3">
      <c r="A90"/>
      <c r="B90"/>
      <c r="C90"/>
      <c r="D90"/>
      <c r="E90"/>
      <c r="F90"/>
      <c r="G90"/>
      <c r="H90"/>
      <c r="I90"/>
      <c r="J90"/>
      <c r="K90"/>
      <c r="L90"/>
    </row>
    <row r="91" spans="1:93" s="18" customFormat="1" x14ac:dyDescent="0.3">
      <c r="A91"/>
      <c r="B91"/>
      <c r="C91"/>
      <c r="D91"/>
      <c r="E91"/>
      <c r="F91"/>
      <c r="G91"/>
      <c r="H91"/>
      <c r="I91"/>
      <c r="J91"/>
      <c r="K91"/>
      <c r="L91"/>
    </row>
    <row r="92" spans="1:93" s="18" customFormat="1" x14ac:dyDescent="0.3">
      <c r="A92"/>
      <c r="B92"/>
      <c r="C92"/>
      <c r="D92"/>
      <c r="E92"/>
      <c r="F92"/>
      <c r="G92"/>
      <c r="H92"/>
      <c r="I92"/>
      <c r="J92"/>
      <c r="K92"/>
      <c r="L92"/>
    </row>
    <row r="93" spans="1:93" s="18" customFormat="1" x14ac:dyDescent="0.3">
      <c r="G93"/>
      <c r="H93"/>
      <c r="I93"/>
      <c r="J93"/>
      <c r="K93"/>
      <c r="L93"/>
    </row>
    <row r="94" spans="1:93" s="18" customFormat="1" x14ac:dyDescent="0.3">
      <c r="G94"/>
      <c r="H94"/>
      <c r="I94"/>
      <c r="J94"/>
      <c r="K94"/>
      <c r="L94"/>
    </row>
    <row r="101" spans="1:10" x14ac:dyDescent="0.3">
      <c r="A101" s="10" t="s">
        <v>186</v>
      </c>
      <c r="B101" s="10" t="s">
        <v>143</v>
      </c>
    </row>
    <row r="102" spans="1:10" x14ac:dyDescent="0.3">
      <c r="A102" s="10" t="s">
        <v>140</v>
      </c>
      <c r="B102" s="18" t="s">
        <v>105</v>
      </c>
      <c r="C102" s="18" t="s">
        <v>115</v>
      </c>
      <c r="D102" s="18" t="s">
        <v>2</v>
      </c>
      <c r="E102" s="18" t="s">
        <v>41</v>
      </c>
      <c r="F102" s="18" t="s">
        <v>95</v>
      </c>
      <c r="G102" s="18" t="s">
        <v>94</v>
      </c>
      <c r="H102" s="18" t="s">
        <v>55</v>
      </c>
      <c r="I102" s="18" t="s">
        <v>11</v>
      </c>
      <c r="J102" s="18" t="s">
        <v>141</v>
      </c>
    </row>
    <row r="103" spans="1:10" x14ac:dyDescent="0.3">
      <c r="A103" s="11" t="s">
        <v>64</v>
      </c>
      <c r="B103" s="12">
        <v>1</v>
      </c>
      <c r="C103" s="12">
        <v>1</v>
      </c>
      <c r="D103" s="12">
        <v>1</v>
      </c>
      <c r="E103" s="12"/>
      <c r="F103" s="12">
        <v>1</v>
      </c>
      <c r="G103" s="12">
        <v>1</v>
      </c>
      <c r="H103" s="12">
        <v>1</v>
      </c>
      <c r="I103" s="12">
        <v>1</v>
      </c>
      <c r="J103" s="12">
        <v>7</v>
      </c>
    </row>
    <row r="104" spans="1:10" x14ac:dyDescent="0.3">
      <c r="A104" s="11" t="s">
        <v>177</v>
      </c>
      <c r="B104" s="12"/>
      <c r="C104" s="12">
        <v>1</v>
      </c>
      <c r="D104" s="12"/>
      <c r="E104" s="12"/>
      <c r="F104" s="12"/>
      <c r="G104" s="12"/>
      <c r="H104" s="12"/>
      <c r="I104" s="12"/>
      <c r="J104" s="12">
        <v>1</v>
      </c>
    </row>
    <row r="105" spans="1:10" x14ac:dyDescent="0.3">
      <c r="A105" s="11" t="s">
        <v>77</v>
      </c>
      <c r="B105" s="12">
        <v>1</v>
      </c>
      <c r="C105" s="12">
        <v>2</v>
      </c>
      <c r="D105" s="12">
        <v>1</v>
      </c>
      <c r="E105" s="12"/>
      <c r="F105" s="12">
        <v>1</v>
      </c>
      <c r="G105" s="12">
        <v>1</v>
      </c>
      <c r="H105" s="12">
        <v>1</v>
      </c>
      <c r="I105" s="12">
        <v>3</v>
      </c>
      <c r="J105" s="12">
        <v>10</v>
      </c>
    </row>
    <row r="106" spans="1:10" x14ac:dyDescent="0.3">
      <c r="A106" s="11" t="s">
        <v>66</v>
      </c>
      <c r="B106" s="12"/>
      <c r="C106" s="12"/>
      <c r="D106" s="12"/>
      <c r="E106" s="12">
        <v>1</v>
      </c>
      <c r="F106" s="12"/>
      <c r="G106" s="12"/>
      <c r="H106" s="12"/>
      <c r="I106" s="12"/>
      <c r="J106" s="12">
        <v>1</v>
      </c>
    </row>
    <row r="107" spans="1:10" x14ac:dyDescent="0.3">
      <c r="A107" s="11" t="s">
        <v>58</v>
      </c>
      <c r="B107" s="12">
        <v>1</v>
      </c>
      <c r="C107" s="12">
        <v>2</v>
      </c>
      <c r="D107" s="12">
        <v>2</v>
      </c>
      <c r="E107" s="12">
        <v>1</v>
      </c>
      <c r="F107" s="12"/>
      <c r="G107" s="12">
        <v>1</v>
      </c>
      <c r="H107" s="12"/>
      <c r="I107" s="12"/>
      <c r="J107" s="12">
        <v>7</v>
      </c>
    </row>
    <row r="108" spans="1:10" x14ac:dyDescent="0.3">
      <c r="A108" s="11" t="s">
        <v>65</v>
      </c>
      <c r="B108" s="12">
        <v>1</v>
      </c>
      <c r="C108" s="12"/>
      <c r="D108" s="12"/>
      <c r="E108" s="12">
        <v>1</v>
      </c>
      <c r="F108" s="12"/>
      <c r="G108" s="12"/>
      <c r="H108" s="12">
        <v>1</v>
      </c>
      <c r="I108" s="12"/>
      <c r="J108" s="12">
        <v>3</v>
      </c>
    </row>
    <row r="109" spans="1:10" x14ac:dyDescent="0.3">
      <c r="A109" s="11" t="s">
        <v>59</v>
      </c>
      <c r="B109" s="12">
        <v>1</v>
      </c>
      <c r="C109" s="12">
        <v>1</v>
      </c>
      <c r="D109" s="12"/>
      <c r="E109" s="12"/>
      <c r="F109" s="12">
        <v>1</v>
      </c>
      <c r="G109" s="12"/>
      <c r="H109" s="12">
        <v>1</v>
      </c>
      <c r="I109" s="12"/>
      <c r="J109" s="12">
        <v>4</v>
      </c>
    </row>
    <row r="110" spans="1:10" x14ac:dyDescent="0.3">
      <c r="A110" s="11" t="s">
        <v>67</v>
      </c>
      <c r="B110" s="12"/>
      <c r="C110" s="12"/>
      <c r="D110" s="12"/>
      <c r="E110" s="12">
        <v>1</v>
      </c>
      <c r="F110" s="12"/>
      <c r="G110" s="12">
        <v>1</v>
      </c>
      <c r="H110" s="12"/>
      <c r="I110" s="12"/>
      <c r="J110" s="12">
        <v>2</v>
      </c>
    </row>
    <row r="111" spans="1:10" x14ac:dyDescent="0.3">
      <c r="A111" s="11" t="s">
        <v>141</v>
      </c>
      <c r="B111" s="12">
        <v>5</v>
      </c>
      <c r="C111" s="12">
        <v>7</v>
      </c>
      <c r="D111" s="12">
        <v>4</v>
      </c>
      <c r="E111" s="12">
        <v>4</v>
      </c>
      <c r="F111" s="12">
        <v>3</v>
      </c>
      <c r="G111" s="12">
        <v>4</v>
      </c>
      <c r="H111" s="12">
        <v>4</v>
      </c>
      <c r="I111" s="12">
        <v>4</v>
      </c>
      <c r="J111" s="12">
        <v>35</v>
      </c>
    </row>
    <row r="120" spans="1:10" x14ac:dyDescent="0.3">
      <c r="A120" s="10" t="s">
        <v>186</v>
      </c>
      <c r="B120" s="10" t="s">
        <v>143</v>
      </c>
    </row>
    <row r="121" spans="1:10" x14ac:dyDescent="0.3">
      <c r="A121" s="10" t="s">
        <v>140</v>
      </c>
      <c r="B121" s="18" t="s">
        <v>105</v>
      </c>
      <c r="C121" s="18" t="s">
        <v>115</v>
      </c>
      <c r="D121" s="18" t="s">
        <v>2</v>
      </c>
      <c r="E121" s="18" t="s">
        <v>41</v>
      </c>
      <c r="F121" s="18" t="s">
        <v>95</v>
      </c>
      <c r="G121" s="18" t="s">
        <v>94</v>
      </c>
      <c r="H121" s="18" t="s">
        <v>55</v>
      </c>
      <c r="I121" s="18" t="s">
        <v>11</v>
      </c>
      <c r="J121" s="18" t="s">
        <v>141</v>
      </c>
    </row>
    <row r="122" spans="1:10" x14ac:dyDescent="0.3">
      <c r="A122" s="11" t="s">
        <v>159</v>
      </c>
      <c r="B122" s="12"/>
      <c r="C122" s="12"/>
      <c r="D122" s="12">
        <v>1</v>
      </c>
      <c r="E122" s="12"/>
      <c r="F122" s="12">
        <v>1</v>
      </c>
      <c r="G122" s="12">
        <v>1</v>
      </c>
      <c r="H122" s="12"/>
      <c r="I122" s="12">
        <v>1</v>
      </c>
      <c r="J122" s="12">
        <v>4</v>
      </c>
    </row>
    <row r="123" spans="1:10" x14ac:dyDescent="0.3">
      <c r="A123" s="11" t="s">
        <v>14</v>
      </c>
      <c r="B123" s="12">
        <v>1</v>
      </c>
      <c r="C123" s="12"/>
      <c r="D123" s="12">
        <v>1</v>
      </c>
      <c r="E123" s="12"/>
      <c r="F123" s="12">
        <v>1</v>
      </c>
      <c r="G123" s="12"/>
      <c r="H123" s="12">
        <v>1</v>
      </c>
      <c r="I123" s="12">
        <v>1</v>
      </c>
      <c r="J123" s="12">
        <v>5</v>
      </c>
    </row>
    <row r="124" spans="1:10" x14ac:dyDescent="0.3">
      <c r="A124" s="11" t="s">
        <v>15</v>
      </c>
      <c r="B124" s="12"/>
      <c r="C124" s="12"/>
      <c r="D124" s="12">
        <v>1</v>
      </c>
      <c r="E124" s="12"/>
      <c r="F124" s="12"/>
      <c r="G124" s="12">
        <v>1</v>
      </c>
      <c r="H124" s="12"/>
      <c r="I124" s="12">
        <v>1</v>
      </c>
      <c r="J124" s="12">
        <v>3</v>
      </c>
    </row>
    <row r="125" spans="1:10" x14ac:dyDescent="0.3">
      <c r="A125" s="11" t="s">
        <v>16</v>
      </c>
      <c r="B125" s="12"/>
      <c r="C125" s="12">
        <v>1</v>
      </c>
      <c r="D125" s="12"/>
      <c r="E125" s="12"/>
      <c r="F125" s="12"/>
      <c r="G125" s="12">
        <v>1</v>
      </c>
      <c r="H125" s="12"/>
      <c r="I125" s="12">
        <v>1</v>
      </c>
      <c r="J125" s="12">
        <v>3</v>
      </c>
    </row>
    <row r="126" spans="1:10" x14ac:dyDescent="0.3">
      <c r="A126" s="11" t="s">
        <v>162</v>
      </c>
      <c r="B126" s="12">
        <v>1</v>
      </c>
      <c r="C126" s="12"/>
      <c r="D126" s="12">
        <v>1</v>
      </c>
      <c r="E126" s="12"/>
      <c r="F126" s="12"/>
      <c r="G126" s="12">
        <v>1</v>
      </c>
      <c r="H126" s="12"/>
      <c r="I126" s="12"/>
      <c r="J126" s="12">
        <v>3</v>
      </c>
    </row>
    <row r="127" spans="1:10" x14ac:dyDescent="0.3">
      <c r="A127" s="11" t="s">
        <v>45</v>
      </c>
      <c r="B127" s="12"/>
      <c r="C127" s="12"/>
      <c r="D127" s="12"/>
      <c r="E127" s="12">
        <v>1</v>
      </c>
      <c r="F127" s="12"/>
      <c r="G127" s="12"/>
      <c r="H127" s="12"/>
      <c r="I127" s="12"/>
      <c r="J127" s="12">
        <v>1</v>
      </c>
    </row>
    <row r="128" spans="1:10" x14ac:dyDescent="0.3">
      <c r="A128" s="11" t="s">
        <v>43</v>
      </c>
      <c r="B128" s="12">
        <v>1</v>
      </c>
      <c r="C128" s="12">
        <v>1</v>
      </c>
      <c r="D128" s="12">
        <v>1</v>
      </c>
      <c r="E128" s="12">
        <v>1</v>
      </c>
      <c r="F128" s="12">
        <v>1</v>
      </c>
      <c r="G128" s="12">
        <v>1</v>
      </c>
      <c r="H128" s="12">
        <v>1</v>
      </c>
      <c r="I128" s="12"/>
      <c r="J128" s="12">
        <v>7</v>
      </c>
    </row>
    <row r="129" spans="1:10" x14ac:dyDescent="0.3">
      <c r="A129" s="11" t="s">
        <v>46</v>
      </c>
      <c r="B129" s="12">
        <v>1</v>
      </c>
      <c r="C129" s="12"/>
      <c r="D129" s="12">
        <v>1</v>
      </c>
      <c r="E129" s="12">
        <v>1</v>
      </c>
      <c r="F129" s="12">
        <v>1</v>
      </c>
      <c r="G129" s="12"/>
      <c r="H129" s="12">
        <v>1</v>
      </c>
      <c r="I129" s="12"/>
      <c r="J129" s="12">
        <v>5</v>
      </c>
    </row>
    <row r="130" spans="1:10" x14ac:dyDescent="0.3">
      <c r="A130" s="11" t="s">
        <v>62</v>
      </c>
      <c r="B130" s="12"/>
      <c r="C130" s="12">
        <v>1</v>
      </c>
      <c r="D130" s="12"/>
      <c r="E130" s="12"/>
      <c r="F130" s="12">
        <v>1</v>
      </c>
      <c r="G130" s="12"/>
      <c r="H130" s="12">
        <v>1</v>
      </c>
      <c r="I130" s="12"/>
      <c r="J130" s="12">
        <v>3</v>
      </c>
    </row>
    <row r="131" spans="1:10" x14ac:dyDescent="0.3">
      <c r="A131" s="11" t="s">
        <v>48</v>
      </c>
      <c r="B131" s="12"/>
      <c r="C131" s="12"/>
      <c r="D131" s="12"/>
      <c r="E131" s="12">
        <v>1</v>
      </c>
      <c r="F131" s="12"/>
      <c r="G131" s="12"/>
      <c r="H131" s="12"/>
      <c r="I131" s="12"/>
      <c r="J131" s="12">
        <v>1</v>
      </c>
    </row>
    <row r="132" spans="1:10" x14ac:dyDescent="0.3">
      <c r="A132" s="11" t="s">
        <v>63</v>
      </c>
      <c r="B132" s="12"/>
      <c r="C132" s="12"/>
      <c r="D132" s="12"/>
      <c r="E132" s="12"/>
      <c r="F132" s="12">
        <v>1</v>
      </c>
      <c r="G132" s="12"/>
      <c r="H132" s="12">
        <v>1</v>
      </c>
      <c r="I132" s="12"/>
      <c r="J132" s="12">
        <v>2</v>
      </c>
    </row>
    <row r="133" spans="1:10" x14ac:dyDescent="0.3">
      <c r="A133" s="11" t="s">
        <v>141</v>
      </c>
      <c r="B133" s="12">
        <v>4</v>
      </c>
      <c r="C133" s="12">
        <v>3</v>
      </c>
      <c r="D133" s="12">
        <v>6</v>
      </c>
      <c r="E133" s="12">
        <v>4</v>
      </c>
      <c r="F133" s="12">
        <v>6</v>
      </c>
      <c r="G133" s="12">
        <v>5</v>
      </c>
      <c r="H133" s="12">
        <v>5</v>
      </c>
      <c r="I133" s="12">
        <v>4</v>
      </c>
      <c r="J133" s="12">
        <v>37</v>
      </c>
    </row>
  </sheetData>
  <mergeCells count="1">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AJ84"/>
  <sheetViews>
    <sheetView topLeftCell="W1" zoomScale="90" zoomScaleNormal="90" workbookViewId="0">
      <selection activeCell="W41" sqref="W41"/>
    </sheetView>
  </sheetViews>
  <sheetFormatPr defaultColWidth="9.109375" defaultRowHeight="14.4" x14ac:dyDescent="0.3"/>
  <cols>
    <col min="1" max="1" width="14.5546875" bestFit="1" customWidth="1"/>
    <col min="2" max="2" width="19.5546875" bestFit="1" customWidth="1"/>
    <col min="3" max="3" width="59.44140625" bestFit="1" customWidth="1"/>
    <col min="4" max="4" width="24.109375" style="17" bestFit="1" customWidth="1"/>
    <col min="5" max="5" width="23.88671875" style="17" customWidth="1"/>
    <col min="6" max="6" width="16.44140625" bestFit="1" customWidth="1"/>
    <col min="7" max="7" width="18.109375" bestFit="1" customWidth="1"/>
    <col min="8" max="9" width="14.5546875" bestFit="1" customWidth="1"/>
    <col min="10" max="12" width="14.5546875" customWidth="1"/>
    <col min="13" max="16" width="14.6640625" bestFit="1" customWidth="1"/>
    <col min="17" max="18" width="12.44140625" style="17" customWidth="1"/>
    <col min="19" max="19" width="12.44140625" style="9" customWidth="1"/>
    <col min="21" max="21" width="9.109375" style="33"/>
    <col min="22" max="23" width="59.44140625" style="17" bestFit="1" customWidth="1"/>
    <col min="24" max="24" width="16.44140625" style="17" bestFit="1" customWidth="1"/>
    <col min="25" max="25" width="10.33203125" bestFit="1" customWidth="1"/>
    <col min="26" max="26" width="10.33203125" style="15" customWidth="1"/>
    <col min="27" max="27" width="12.6640625" bestFit="1" customWidth="1"/>
    <col min="28" max="29" width="11.33203125" bestFit="1" customWidth="1"/>
    <col min="31" max="34" width="14.6640625" bestFit="1" customWidth="1"/>
    <col min="35" max="35" width="14.88671875" bestFit="1" customWidth="1"/>
  </cols>
  <sheetData>
    <row r="1" spans="1:36" s="19" customFormat="1" x14ac:dyDescent="0.3">
      <c r="A1" s="4" t="s">
        <v>187</v>
      </c>
      <c r="U1" s="33"/>
      <c r="Z1" s="15"/>
    </row>
    <row r="2" spans="1:36" x14ac:dyDescent="0.3">
      <c r="H2" t="s">
        <v>4</v>
      </c>
      <c r="I2" s="59" t="s">
        <v>28</v>
      </c>
      <c r="J2" s="59"/>
      <c r="K2" s="59"/>
      <c r="L2" s="59"/>
    </row>
    <row r="3" spans="1:36" x14ac:dyDescent="0.3">
      <c r="A3" t="s">
        <v>0</v>
      </c>
      <c r="B3" t="s">
        <v>40</v>
      </c>
      <c r="C3" t="s">
        <v>19</v>
      </c>
      <c r="D3" s="17" t="s">
        <v>1</v>
      </c>
      <c r="E3" s="17" t="s">
        <v>20</v>
      </c>
      <c r="F3" t="s">
        <v>27</v>
      </c>
      <c r="G3" t="s">
        <v>10</v>
      </c>
      <c r="H3" t="s">
        <v>3</v>
      </c>
      <c r="I3" t="s">
        <v>68</v>
      </c>
      <c r="J3" t="s">
        <v>69</v>
      </c>
      <c r="K3" t="s">
        <v>70</v>
      </c>
      <c r="L3" t="s">
        <v>71</v>
      </c>
      <c r="M3" t="s">
        <v>5</v>
      </c>
      <c r="N3" t="s">
        <v>6</v>
      </c>
      <c r="O3" t="s">
        <v>7</v>
      </c>
      <c r="P3" t="s">
        <v>8</v>
      </c>
      <c r="S3" s="9" t="str">
        <f>A3</f>
        <v>CS</v>
      </c>
      <c r="T3" t="str">
        <f>B3</f>
        <v>Ind./Attr./BC</v>
      </c>
      <c r="U3" s="33" t="str">
        <f>C3</f>
        <v>Indicator</v>
      </c>
      <c r="V3" s="17" t="s">
        <v>1</v>
      </c>
      <c r="W3" s="17" t="s">
        <v>20</v>
      </c>
      <c r="X3" s="17" t="s">
        <v>176</v>
      </c>
      <c r="Y3" t="str">
        <f>H3</f>
        <v>Status quo</v>
      </c>
      <c r="Z3" s="15" t="s">
        <v>21</v>
      </c>
      <c r="AA3" s="9" t="str">
        <f t="shared" ref="AA3:AH3" si="0">I3</f>
        <v>Challenge 1</v>
      </c>
      <c r="AB3" s="9" t="str">
        <f t="shared" si="0"/>
        <v>Challenge 2</v>
      </c>
      <c r="AC3" s="9" t="str">
        <f t="shared" si="0"/>
        <v>Challenge 3</v>
      </c>
      <c r="AD3" s="9" t="str">
        <f t="shared" si="0"/>
        <v>Challenge 4</v>
      </c>
      <c r="AE3" s="9" t="str">
        <f t="shared" si="0"/>
        <v>Alternative 1</v>
      </c>
      <c r="AF3" s="9" t="str">
        <f t="shared" si="0"/>
        <v>Alternative 2</v>
      </c>
      <c r="AG3" s="9" t="str">
        <f t="shared" si="0"/>
        <v>Alternative 3</v>
      </c>
      <c r="AH3" s="9" t="str">
        <f t="shared" si="0"/>
        <v>Alternative 4</v>
      </c>
      <c r="AI3" t="s">
        <v>152</v>
      </c>
      <c r="AJ3" t="s">
        <v>153</v>
      </c>
    </row>
    <row r="4" spans="1:36" x14ac:dyDescent="0.3">
      <c r="A4" s="3" t="s">
        <v>105</v>
      </c>
      <c r="B4" s="3" t="s">
        <v>19</v>
      </c>
      <c r="C4" s="3" t="s">
        <v>170</v>
      </c>
      <c r="D4" s="17" t="s">
        <v>64</v>
      </c>
      <c r="F4" t="s">
        <v>179</v>
      </c>
      <c r="G4" s="3"/>
      <c r="H4" s="20" t="s">
        <v>32</v>
      </c>
      <c r="I4" s="20" t="s">
        <v>85</v>
      </c>
      <c r="J4" s="20"/>
      <c r="K4" s="20"/>
      <c r="L4" s="20"/>
      <c r="M4" s="20" t="s">
        <v>32</v>
      </c>
      <c r="N4" s="21" t="s">
        <v>30</v>
      </c>
      <c r="O4" s="21" t="s">
        <v>30</v>
      </c>
      <c r="P4" s="21" t="s">
        <v>30</v>
      </c>
      <c r="Q4" s="17" t="s">
        <v>47</v>
      </c>
      <c r="R4" s="6" t="s">
        <v>30</v>
      </c>
      <c r="S4" s="6" t="str">
        <f t="shared" ref="S4:V8" si="1">A4</f>
        <v>BG-Arable</v>
      </c>
      <c r="T4" s="6" t="str">
        <f t="shared" si="1"/>
        <v>Indicator</v>
      </c>
      <c r="U4" s="33" t="str">
        <f t="shared" si="1"/>
        <v>Productivity (t/ha)</v>
      </c>
      <c r="V4" s="17" t="str">
        <f t="shared" si="1"/>
        <v>Food production</v>
      </c>
      <c r="X4" s="17" t="str">
        <f t="shared" ref="X4:X31" si="2">F4</f>
        <v>Moderate to high</v>
      </c>
      <c r="Y4" s="6">
        <f>IFERROR(VLOOKUP(H4,LookupTableArrowValues!$B$3:$C$22,2,FALSE),"")</f>
        <v>1</v>
      </c>
      <c r="Z4" s="36">
        <f>AA4</f>
        <v>-0.5</v>
      </c>
      <c r="AA4" s="6">
        <f>IFERROR(VLOOKUP(I4,LookupTableArrowValues!$B$3:$C$22,2,FALSE),"")</f>
        <v>-0.5</v>
      </c>
      <c r="AB4" s="6" t="str">
        <f>IFERROR(VLOOKUP(J4,LookupTableArrowValues!$B$3:$C$22,2,FALSE),"")</f>
        <v/>
      </c>
      <c r="AC4" s="6" t="str">
        <f>IFERROR(VLOOKUP(K4,LookupTableArrowValues!$B$3:$C$22,2,FALSE),"")</f>
        <v/>
      </c>
      <c r="AD4" s="6" t="str">
        <f>IFERROR(VLOOKUP(L4,LookupTableArrowValues!$B$3:$C$22,2,FALSE),"")</f>
        <v/>
      </c>
      <c r="AE4" s="6">
        <f>IFERROR(VLOOKUP(M4,LookupTableArrowValues!$B$3:$C$22,2,FALSE),"")</f>
        <v>1</v>
      </c>
      <c r="AF4" s="6">
        <f>IFERROR(VLOOKUP(N4,LookupTableArrowValues!$B$3:$C$22,2,FALSE),"")</f>
        <v>0</v>
      </c>
      <c r="AG4" s="6">
        <f>IFERROR(VLOOKUP(O4,LookupTableArrowValues!$B$3:$C$22,2,FALSE),"")</f>
        <v>0</v>
      </c>
      <c r="AH4" s="6">
        <f>IFERROR(VLOOKUP(P4,LookupTableArrowValues!$B$3:$C$22,2,FALSE),"")</f>
        <v>0</v>
      </c>
      <c r="AI4" s="31">
        <f t="shared" ref="AI4:AI6" si="3">MAX(AE4:AH4)</f>
        <v>1</v>
      </c>
      <c r="AJ4" s="31">
        <f>MIN(AE4:AH4)</f>
        <v>0</v>
      </c>
    </row>
    <row r="5" spans="1:36" x14ac:dyDescent="0.3">
      <c r="A5" s="3" t="s">
        <v>105</v>
      </c>
      <c r="B5" s="3" t="s">
        <v>19</v>
      </c>
      <c r="C5" s="3" t="s">
        <v>171</v>
      </c>
      <c r="D5" s="17" t="s">
        <v>77</v>
      </c>
      <c r="F5" t="s">
        <v>180</v>
      </c>
      <c r="G5" s="3"/>
      <c r="H5" s="20" t="s">
        <v>34</v>
      </c>
      <c r="I5" s="20" t="s">
        <v>47</v>
      </c>
      <c r="J5" s="20"/>
      <c r="K5" s="20"/>
      <c r="L5" s="20"/>
      <c r="M5" s="20" t="s">
        <v>32</v>
      </c>
      <c r="N5" s="20" t="s">
        <v>32</v>
      </c>
      <c r="O5" s="20" t="s">
        <v>32</v>
      </c>
      <c r="P5" s="20" t="s">
        <v>32</v>
      </c>
      <c r="Q5" s="17" t="s">
        <v>47</v>
      </c>
      <c r="R5" s="17" t="s">
        <v>32</v>
      </c>
      <c r="S5" s="6" t="str">
        <f t="shared" si="1"/>
        <v>BG-Arable</v>
      </c>
      <c r="T5" s="6" t="str">
        <f t="shared" si="1"/>
        <v>Indicator</v>
      </c>
      <c r="U5" s="33" t="str">
        <f t="shared" si="1"/>
        <v>Net farm income</v>
      </c>
      <c r="V5" s="26" t="str">
        <f t="shared" si="1"/>
        <v>Economic viability</v>
      </c>
      <c r="X5" s="17" t="str">
        <f t="shared" si="2"/>
        <v>Low to moderate</v>
      </c>
      <c r="Y5" s="6">
        <f>IFERROR(VLOOKUP(H5,LookupTableArrowValues!$B$3:$C$22,2,FALSE),"")</f>
        <v>-1</v>
      </c>
      <c r="Z5" s="36">
        <f t="shared" ref="Z5:Z31" si="4">AA5</f>
        <v>-2</v>
      </c>
      <c r="AA5" s="6">
        <f>IFERROR(VLOOKUP(I5,LookupTableArrowValues!$B$3:$C$22,2,FALSE),"")</f>
        <v>-2</v>
      </c>
      <c r="AB5" s="6" t="str">
        <f>IFERROR(VLOOKUP(J5,LookupTableArrowValues!$B$3:$C$22,2,FALSE),"")</f>
        <v/>
      </c>
      <c r="AC5" s="6" t="str">
        <f>IFERROR(VLOOKUP(K5,LookupTableArrowValues!$B$3:$C$22,2,FALSE),"")</f>
        <v/>
      </c>
      <c r="AD5" s="6" t="str">
        <f>IFERROR(VLOOKUP(L5,LookupTableArrowValues!$B$3:$C$22,2,FALSE),"")</f>
        <v/>
      </c>
      <c r="AE5" s="6">
        <f>IFERROR(VLOOKUP(M5,LookupTableArrowValues!$B$3:$C$22,2,FALSE),"")</f>
        <v>1</v>
      </c>
      <c r="AF5" s="6">
        <f>IFERROR(VLOOKUP(N5,LookupTableArrowValues!$B$3:$C$22,2,FALSE),"")</f>
        <v>1</v>
      </c>
      <c r="AG5" s="6">
        <f>IFERROR(VLOOKUP(O5,LookupTableArrowValues!$B$3:$C$22,2,FALSE),"")</f>
        <v>1</v>
      </c>
      <c r="AH5" s="6">
        <f>IFERROR(VLOOKUP(P5,LookupTableArrowValues!$B$3:$C$22,2,FALSE),"")</f>
        <v>1</v>
      </c>
      <c r="AI5" s="31">
        <f t="shared" si="3"/>
        <v>1</v>
      </c>
      <c r="AJ5" s="43">
        <f t="shared" ref="AJ5:AJ68" si="5">MIN(AE5:AH5)</f>
        <v>1</v>
      </c>
    </row>
    <row r="6" spans="1:36" x14ac:dyDescent="0.3">
      <c r="A6" s="3" t="s">
        <v>105</v>
      </c>
      <c r="B6" s="3" t="s">
        <v>19</v>
      </c>
      <c r="C6" s="3" t="s">
        <v>175</v>
      </c>
      <c r="D6" s="17" t="s">
        <v>178</v>
      </c>
      <c r="F6" t="s">
        <v>181</v>
      </c>
      <c r="G6" s="3"/>
      <c r="H6" s="20" t="s">
        <v>34</v>
      </c>
      <c r="I6" s="20" t="s">
        <v>47</v>
      </c>
      <c r="J6" s="20"/>
      <c r="K6" s="20"/>
      <c r="L6" s="20"/>
      <c r="M6" s="20" t="s">
        <v>99</v>
      </c>
      <c r="N6" s="20" t="s">
        <v>30</v>
      </c>
      <c r="O6" s="20" t="s">
        <v>32</v>
      </c>
      <c r="P6" s="21" t="s">
        <v>30</v>
      </c>
      <c r="Q6" s="6" t="s">
        <v>30</v>
      </c>
      <c r="R6" s="6" t="s">
        <v>30</v>
      </c>
      <c r="S6" s="6" t="str">
        <f t="shared" si="1"/>
        <v>BG-Arable</v>
      </c>
      <c r="T6" s="6" t="str">
        <f t="shared" si="1"/>
        <v>Indicator</v>
      </c>
      <c r="U6" s="33" t="str">
        <f t="shared" si="1"/>
        <v>Nutrient balance</v>
      </c>
      <c r="V6" s="26" t="str">
        <f t="shared" si="1"/>
        <v>Natural resources</v>
      </c>
      <c r="X6" s="17" t="str">
        <f t="shared" si="2"/>
        <v xml:space="preserve">Low  </v>
      </c>
      <c r="Y6" s="6">
        <f>IFERROR(VLOOKUP(H6,LookupTableArrowValues!$B$3:$C$22,2,FALSE),"")</f>
        <v>-1</v>
      </c>
      <c r="Z6" s="36">
        <f t="shared" si="4"/>
        <v>-2</v>
      </c>
      <c r="AA6" s="6">
        <f>IFERROR(VLOOKUP(I6,LookupTableArrowValues!$B$3:$C$22,2,FALSE),"")</f>
        <v>-2</v>
      </c>
      <c r="AB6" s="6" t="str">
        <f>IFERROR(VLOOKUP(J6,LookupTableArrowValues!$B$3:$C$22,2,FALSE),"")</f>
        <v/>
      </c>
      <c r="AC6" s="6" t="str">
        <f>IFERROR(VLOOKUP(K6,LookupTableArrowValues!$B$3:$C$22,2,FALSE),"")</f>
        <v/>
      </c>
      <c r="AD6" s="6" t="str">
        <f>IFERROR(VLOOKUP(L6,LookupTableArrowValues!$B$3:$C$22,2,FALSE),"")</f>
        <v/>
      </c>
      <c r="AE6" s="6">
        <f>IFERROR(VLOOKUP(M6,LookupTableArrowValues!$B$3:$C$22,2,FALSE),"")</f>
        <v>0.5</v>
      </c>
      <c r="AF6" s="6">
        <f>IFERROR(VLOOKUP(N6,LookupTableArrowValues!$B$3:$C$22,2,FALSE),"")</f>
        <v>0</v>
      </c>
      <c r="AG6" s="6">
        <f>IFERROR(VLOOKUP(O6,LookupTableArrowValues!$B$3:$C$22,2,FALSE),"")</f>
        <v>1</v>
      </c>
      <c r="AH6" s="6">
        <f>IFERROR(VLOOKUP(P6,LookupTableArrowValues!$B$3:$C$22,2,FALSE),"")</f>
        <v>0</v>
      </c>
      <c r="AI6" s="31">
        <f t="shared" si="3"/>
        <v>1</v>
      </c>
      <c r="AJ6" s="43">
        <f t="shared" si="5"/>
        <v>0</v>
      </c>
    </row>
    <row r="7" spans="1:36" x14ac:dyDescent="0.3">
      <c r="A7" t="s">
        <v>105</v>
      </c>
      <c r="B7" t="s">
        <v>19</v>
      </c>
      <c r="C7" s="3" t="s">
        <v>172</v>
      </c>
      <c r="D7" s="17" t="s">
        <v>65</v>
      </c>
      <c r="F7" s="3" t="s">
        <v>181</v>
      </c>
      <c r="H7" s="21" t="s">
        <v>30</v>
      </c>
      <c r="I7" s="20" t="s">
        <v>32</v>
      </c>
      <c r="J7" s="20"/>
      <c r="K7" s="20"/>
      <c r="L7" s="20"/>
      <c r="M7" s="20" t="s">
        <v>32</v>
      </c>
      <c r="N7" s="20" t="s">
        <v>36</v>
      </c>
      <c r="O7" s="20" t="s">
        <v>36</v>
      </c>
      <c r="P7" s="21" t="s">
        <v>30</v>
      </c>
      <c r="Q7" s="6" t="s">
        <v>30</v>
      </c>
      <c r="R7" s="6" t="s">
        <v>30</v>
      </c>
      <c r="S7" s="6" t="str">
        <f t="shared" si="1"/>
        <v>BG-Arable</v>
      </c>
      <c r="T7" s="6" t="str">
        <f t="shared" si="1"/>
        <v>Indicator</v>
      </c>
      <c r="U7" s="33" t="str">
        <f t="shared" si="1"/>
        <v>Diversity of production</v>
      </c>
      <c r="V7" s="26" t="str">
        <f t="shared" si="1"/>
        <v>Biodiversity &amp; habitat</v>
      </c>
      <c r="X7" s="17" t="str">
        <f t="shared" si="2"/>
        <v xml:space="preserve">Low  </v>
      </c>
      <c r="Y7" s="6">
        <f>IFERROR(VLOOKUP(H7,LookupTableArrowValues!$B$3:$C$22,2,FALSE),"")</f>
        <v>0</v>
      </c>
      <c r="Z7" s="36">
        <f t="shared" si="4"/>
        <v>1</v>
      </c>
      <c r="AA7" s="6">
        <f>IFERROR(VLOOKUP(I7,LookupTableArrowValues!$B$3:$C$22,2,FALSE),"")</f>
        <v>1</v>
      </c>
      <c r="AB7" s="6" t="str">
        <f>IFERROR(VLOOKUP(J7,LookupTableArrowValues!$B$3:$C$22,2,FALSE),"")</f>
        <v/>
      </c>
      <c r="AC7" s="6" t="str">
        <f>IFERROR(VLOOKUP(K7,LookupTableArrowValues!$B$3:$C$22,2,FALSE),"")</f>
        <v/>
      </c>
      <c r="AD7" s="6" t="str">
        <f>IFERROR(VLOOKUP(L7,LookupTableArrowValues!$B$3:$C$22,2,FALSE),"")</f>
        <v/>
      </c>
      <c r="AE7" s="6">
        <f>IFERROR(VLOOKUP(M7,LookupTableArrowValues!$B$3:$C$22,2,FALSE),"")</f>
        <v>1</v>
      </c>
      <c r="AF7" s="6">
        <f>IFERROR(VLOOKUP(N7,LookupTableArrowValues!$B$3:$C$22,2,FALSE),"")</f>
        <v>2</v>
      </c>
      <c r="AG7" s="6">
        <f>IFERROR(VLOOKUP(O7,LookupTableArrowValues!$B$3:$C$22,2,FALSE),"")</f>
        <v>2</v>
      </c>
      <c r="AH7" s="6">
        <f>IFERROR(VLOOKUP(P7,LookupTableArrowValues!$B$3:$C$22,2,FALSE),"")</f>
        <v>0</v>
      </c>
      <c r="AI7" s="9">
        <f t="shared" ref="AI7:AI15" si="6">MAX(AE7:AH7)</f>
        <v>2</v>
      </c>
      <c r="AJ7" s="43">
        <f t="shared" si="5"/>
        <v>0</v>
      </c>
    </row>
    <row r="8" spans="1:36" x14ac:dyDescent="0.3">
      <c r="A8" s="3" t="s">
        <v>105</v>
      </c>
      <c r="B8" s="3" t="s">
        <v>19</v>
      </c>
      <c r="C8" s="3" t="s">
        <v>173</v>
      </c>
      <c r="D8" s="17" t="s">
        <v>59</v>
      </c>
      <c r="F8" s="3" t="s">
        <v>181</v>
      </c>
      <c r="H8" s="21" t="s">
        <v>30</v>
      </c>
      <c r="I8" s="20" t="s">
        <v>47</v>
      </c>
      <c r="J8" s="20"/>
      <c r="K8" s="20"/>
      <c r="L8" s="20"/>
      <c r="M8" s="21" t="s">
        <v>30</v>
      </c>
      <c r="N8" s="20" t="s">
        <v>32</v>
      </c>
      <c r="O8" s="21" t="s">
        <v>30</v>
      </c>
      <c r="P8" s="21" t="s">
        <v>30</v>
      </c>
      <c r="Q8" s="6" t="s">
        <v>30</v>
      </c>
      <c r="R8" s="17" t="s">
        <v>47</v>
      </c>
      <c r="S8" s="6" t="str">
        <f t="shared" si="1"/>
        <v>BG-Arable</v>
      </c>
      <c r="T8" s="6" t="str">
        <f t="shared" si="1"/>
        <v>Indicator</v>
      </c>
      <c r="U8" s="33" t="str">
        <f t="shared" si="1"/>
        <v>Level of services in rural areas</v>
      </c>
      <c r="V8" s="26" t="str">
        <f t="shared" si="1"/>
        <v>Attractiveness of the area</v>
      </c>
      <c r="X8" s="17" t="str">
        <f t="shared" si="2"/>
        <v xml:space="preserve">Low  </v>
      </c>
      <c r="Y8" s="6">
        <f>IFERROR(VLOOKUP(H8,LookupTableArrowValues!$B$3:$C$22,2,FALSE),"")</f>
        <v>0</v>
      </c>
      <c r="Z8" s="36">
        <f t="shared" si="4"/>
        <v>-2</v>
      </c>
      <c r="AA8" s="6">
        <f>IFERROR(VLOOKUP(I8,LookupTableArrowValues!$B$3:$C$22,2,FALSE),"")</f>
        <v>-2</v>
      </c>
      <c r="AB8" s="6" t="str">
        <f>IFERROR(VLOOKUP(J8,LookupTableArrowValues!$B$3:$C$22,2,FALSE),"")</f>
        <v/>
      </c>
      <c r="AC8" s="6" t="str">
        <f>IFERROR(VLOOKUP(K8,LookupTableArrowValues!$B$3:$C$22,2,FALSE),"")</f>
        <v/>
      </c>
      <c r="AD8" s="6" t="str">
        <f>IFERROR(VLOOKUP(L8,LookupTableArrowValues!$B$3:$C$22,2,FALSE),"")</f>
        <v/>
      </c>
      <c r="AE8" s="6">
        <f>IFERROR(VLOOKUP(M8,LookupTableArrowValues!$B$3:$C$22,2,FALSE),"")</f>
        <v>0</v>
      </c>
      <c r="AF8" s="6">
        <f>IFERROR(VLOOKUP(N8,LookupTableArrowValues!$B$3:$C$22,2,FALSE),"")</f>
        <v>1</v>
      </c>
      <c r="AG8" s="6">
        <f>IFERROR(VLOOKUP(O8,LookupTableArrowValues!$B$3:$C$22,2,FALSE),"")</f>
        <v>0</v>
      </c>
      <c r="AH8" s="6">
        <f>IFERROR(VLOOKUP(P8,LookupTableArrowValues!$B$3:$C$22,2,FALSE),"")</f>
        <v>0</v>
      </c>
      <c r="AI8" s="9">
        <f t="shared" si="6"/>
        <v>1</v>
      </c>
      <c r="AJ8" s="43">
        <f t="shared" si="5"/>
        <v>0</v>
      </c>
    </row>
    <row r="9" spans="1:36" x14ac:dyDescent="0.3">
      <c r="A9" s="3" t="s">
        <v>105</v>
      </c>
      <c r="B9" s="3" t="s">
        <v>26</v>
      </c>
      <c r="C9" s="3" t="s">
        <v>122</v>
      </c>
      <c r="E9" s="17" t="s">
        <v>14</v>
      </c>
      <c r="F9" s="3" t="s">
        <v>29</v>
      </c>
      <c r="H9" s="21" t="s">
        <v>30</v>
      </c>
      <c r="I9" s="20" t="s">
        <v>47</v>
      </c>
      <c r="J9" s="20"/>
      <c r="K9" s="20"/>
      <c r="L9" s="20"/>
      <c r="M9" s="20" t="s">
        <v>32</v>
      </c>
      <c r="N9" s="21" t="s">
        <v>30</v>
      </c>
      <c r="O9" s="20" t="s">
        <v>32</v>
      </c>
      <c r="P9" s="20" t="s">
        <v>32</v>
      </c>
      <c r="Q9" s="6" t="s">
        <v>30</v>
      </c>
      <c r="R9" s="6" t="s">
        <v>30</v>
      </c>
      <c r="S9" s="6" t="str">
        <f t="shared" ref="S9:S31" si="7">A9</f>
        <v>BG-Arable</v>
      </c>
      <c r="T9" s="6" t="str">
        <f t="shared" ref="T9:T31" si="8">B9</f>
        <v>Resilience attributes</v>
      </c>
      <c r="U9" s="6"/>
      <c r="V9" s="26" t="str">
        <f>W9</f>
        <v>Production coupled with local and natural capital</v>
      </c>
      <c r="W9" s="17" t="str">
        <f>E9</f>
        <v>Production coupled with local and natural capital</v>
      </c>
      <c r="X9" s="17" t="str">
        <f t="shared" si="2"/>
        <v>Moderate</v>
      </c>
      <c r="Y9" s="6">
        <f>IFERROR(VLOOKUP(H9,LookupTableArrowValues!$B$3:$C$22,2,FALSE),"")</f>
        <v>0</v>
      </c>
      <c r="Z9" s="36">
        <f t="shared" si="4"/>
        <v>-2</v>
      </c>
      <c r="AA9" s="6">
        <f>IFERROR(VLOOKUP(I9,LookupTableArrowValues!$B$3:$C$22,2,FALSE),"")</f>
        <v>-2</v>
      </c>
      <c r="AB9" s="6" t="str">
        <f>IFERROR(VLOOKUP(J9,LookupTableArrowValues!$B$3:$C$22,2,FALSE),"")</f>
        <v/>
      </c>
      <c r="AC9" s="6" t="str">
        <f>IFERROR(VLOOKUP(K9,LookupTableArrowValues!$B$3:$C$22,2,FALSE),"")</f>
        <v/>
      </c>
      <c r="AD9" s="6" t="str">
        <f>IFERROR(VLOOKUP(L9,LookupTableArrowValues!$B$3:$C$22,2,FALSE),"")</f>
        <v/>
      </c>
      <c r="AE9" s="6">
        <f>IFERROR(VLOOKUP(M9,LookupTableArrowValues!$B$3:$C$22,2,FALSE),"")</f>
        <v>1</v>
      </c>
      <c r="AF9" s="6">
        <f>IFERROR(VLOOKUP(N9,LookupTableArrowValues!$B$3:$C$22,2,FALSE),"")</f>
        <v>0</v>
      </c>
      <c r="AG9" s="6">
        <f>IFERROR(VLOOKUP(O9,LookupTableArrowValues!$B$3:$C$22,2,FALSE),"")</f>
        <v>1</v>
      </c>
      <c r="AH9" s="6">
        <f>IFERROR(VLOOKUP(P9,LookupTableArrowValues!$B$3:$C$22,2,FALSE),"")</f>
        <v>1</v>
      </c>
      <c r="AI9" s="9">
        <f t="shared" si="6"/>
        <v>1</v>
      </c>
      <c r="AJ9" s="43">
        <f t="shared" si="5"/>
        <v>0</v>
      </c>
    </row>
    <row r="10" spans="1:36" x14ac:dyDescent="0.3">
      <c r="A10" s="3" t="s">
        <v>105</v>
      </c>
      <c r="B10" s="3" t="s">
        <v>26</v>
      </c>
      <c r="C10" s="3" t="s">
        <v>174</v>
      </c>
      <c r="E10" s="17" t="s">
        <v>162</v>
      </c>
      <c r="F10" s="3" t="s">
        <v>29</v>
      </c>
      <c r="H10" s="21" t="s">
        <v>30</v>
      </c>
      <c r="I10" s="20" t="s">
        <v>32</v>
      </c>
      <c r="J10" s="20"/>
      <c r="K10" s="20"/>
      <c r="L10" s="20"/>
      <c r="M10" s="20" t="s">
        <v>32</v>
      </c>
      <c r="N10" s="20" t="s">
        <v>32</v>
      </c>
      <c r="O10" s="20" t="s">
        <v>32</v>
      </c>
      <c r="P10" s="20" t="s">
        <v>32</v>
      </c>
      <c r="Q10" s="6" t="s">
        <v>30</v>
      </c>
      <c r="R10" s="6" t="s">
        <v>30</v>
      </c>
      <c r="S10" s="6" t="str">
        <f t="shared" si="7"/>
        <v>BG-Arable</v>
      </c>
      <c r="T10" s="6" t="str">
        <f t="shared" si="8"/>
        <v>Resilience attributes</v>
      </c>
      <c r="U10" s="6"/>
      <c r="V10" s="26" t="str">
        <f t="shared" ref="V10:V12" si="9">W10</f>
        <v>Exposed to disturbance</v>
      </c>
      <c r="W10" s="17" t="str">
        <f>E10</f>
        <v>Exposed to disturbance</v>
      </c>
      <c r="X10" s="17" t="str">
        <f t="shared" si="2"/>
        <v>Moderate</v>
      </c>
      <c r="Y10" s="6">
        <f>IFERROR(VLOOKUP(H10,LookupTableArrowValues!$B$3:$C$22,2,FALSE),"")</f>
        <v>0</v>
      </c>
      <c r="Z10" s="36">
        <f t="shared" si="4"/>
        <v>1</v>
      </c>
      <c r="AA10" s="6">
        <f>IFERROR(VLOOKUP(I10,LookupTableArrowValues!$B$3:$C$22,2,FALSE),"")</f>
        <v>1</v>
      </c>
      <c r="AB10" s="6" t="str">
        <f>IFERROR(VLOOKUP(J10,LookupTableArrowValues!$B$3:$C$22,2,FALSE),"")</f>
        <v/>
      </c>
      <c r="AC10" s="6" t="str">
        <f>IFERROR(VLOOKUP(K10,LookupTableArrowValues!$B$3:$C$22,2,FALSE),"")</f>
        <v/>
      </c>
      <c r="AD10" s="6" t="str">
        <f>IFERROR(VLOOKUP(L10,LookupTableArrowValues!$B$3:$C$22,2,FALSE),"")</f>
        <v/>
      </c>
      <c r="AE10" s="6">
        <f>IFERROR(VLOOKUP(M10,LookupTableArrowValues!$B$3:$C$22,2,FALSE),"")</f>
        <v>1</v>
      </c>
      <c r="AF10" s="6">
        <f>IFERROR(VLOOKUP(N10,LookupTableArrowValues!$B$3:$C$22,2,FALSE),"")</f>
        <v>1</v>
      </c>
      <c r="AG10" s="6">
        <f>IFERROR(VLOOKUP(O10,LookupTableArrowValues!$B$3:$C$22,2,FALSE),"")</f>
        <v>1</v>
      </c>
      <c r="AH10" s="6">
        <f>IFERROR(VLOOKUP(P10,LookupTableArrowValues!$B$3:$C$22,2,FALSE),"")</f>
        <v>1</v>
      </c>
      <c r="AI10" s="9">
        <f t="shared" si="6"/>
        <v>1</v>
      </c>
      <c r="AJ10" s="43">
        <f t="shared" si="5"/>
        <v>1</v>
      </c>
    </row>
    <row r="11" spans="1:36" x14ac:dyDescent="0.3">
      <c r="A11" s="3" t="s">
        <v>105</v>
      </c>
      <c r="B11" t="s">
        <v>26</v>
      </c>
      <c r="C11" s="3" t="s">
        <v>160</v>
      </c>
      <c r="E11" s="17" t="s">
        <v>46</v>
      </c>
      <c r="F11" s="3" t="s">
        <v>33</v>
      </c>
      <c r="H11" s="21" t="s">
        <v>30</v>
      </c>
      <c r="I11" s="20" t="s">
        <v>32</v>
      </c>
      <c r="J11" s="20"/>
      <c r="K11" s="20"/>
      <c r="L11" s="20"/>
      <c r="M11" s="21" t="s">
        <v>30</v>
      </c>
      <c r="N11" s="21" t="s">
        <v>30</v>
      </c>
      <c r="O11" s="21" t="s">
        <v>30</v>
      </c>
      <c r="P11" s="20" t="s">
        <v>36</v>
      </c>
      <c r="Q11" s="17" t="s">
        <v>47</v>
      </c>
      <c r="R11" s="6" t="s">
        <v>30</v>
      </c>
      <c r="S11" s="6" t="str">
        <f t="shared" si="7"/>
        <v>BG-Arable</v>
      </c>
      <c r="T11" s="6" t="str">
        <f t="shared" si="8"/>
        <v>Resilience attributes</v>
      </c>
      <c r="U11" s="6"/>
      <c r="V11" s="26" t="str">
        <f t="shared" si="9"/>
        <v>Socially self-organised</v>
      </c>
      <c r="W11" s="17" t="str">
        <f>E11</f>
        <v>Socially self-organised</v>
      </c>
      <c r="X11" s="17" t="str">
        <f t="shared" si="2"/>
        <v>Low</v>
      </c>
      <c r="Y11" s="6">
        <f>IFERROR(VLOOKUP(H11,LookupTableArrowValues!$B$3:$C$22,2,FALSE),"")</f>
        <v>0</v>
      </c>
      <c r="Z11" s="36">
        <f t="shared" si="4"/>
        <v>1</v>
      </c>
      <c r="AA11" s="6">
        <f>IFERROR(VLOOKUP(I11,LookupTableArrowValues!$B$3:$C$22,2,FALSE),"")</f>
        <v>1</v>
      </c>
      <c r="AB11" s="6" t="str">
        <f>IFERROR(VLOOKUP(J11,LookupTableArrowValues!$B$3:$C$22,2,FALSE),"")</f>
        <v/>
      </c>
      <c r="AC11" s="6" t="str">
        <f>IFERROR(VLOOKUP(K11,LookupTableArrowValues!$B$3:$C$22,2,FALSE),"")</f>
        <v/>
      </c>
      <c r="AD11" s="6" t="str">
        <f>IFERROR(VLOOKUP(L11,LookupTableArrowValues!$B$3:$C$22,2,FALSE),"")</f>
        <v/>
      </c>
      <c r="AE11" s="6">
        <f>IFERROR(VLOOKUP(M11,LookupTableArrowValues!$B$3:$C$22,2,FALSE),"")</f>
        <v>0</v>
      </c>
      <c r="AF11" s="6">
        <f>IFERROR(VLOOKUP(N11,LookupTableArrowValues!$B$3:$C$22,2,FALSE),"")</f>
        <v>0</v>
      </c>
      <c r="AG11" s="6">
        <f>IFERROR(VLOOKUP(O11,LookupTableArrowValues!$B$3:$C$22,2,FALSE),"")</f>
        <v>0</v>
      </c>
      <c r="AH11" s="6">
        <f>IFERROR(VLOOKUP(P11,LookupTableArrowValues!$B$3:$C$22,2,FALSE),"")</f>
        <v>2</v>
      </c>
      <c r="AI11" s="9">
        <f t="shared" si="6"/>
        <v>2</v>
      </c>
      <c r="AJ11" s="43">
        <f t="shared" si="5"/>
        <v>0</v>
      </c>
    </row>
    <row r="12" spans="1:36" x14ac:dyDescent="0.3">
      <c r="A12" s="3" t="s">
        <v>105</v>
      </c>
      <c r="B12" s="3" t="s">
        <v>26</v>
      </c>
      <c r="C12" s="3" t="s">
        <v>43</v>
      </c>
      <c r="E12" s="17" t="s">
        <v>43</v>
      </c>
      <c r="F12" s="3" t="s">
        <v>33</v>
      </c>
      <c r="H12" s="21" t="s">
        <v>30</v>
      </c>
      <c r="I12" s="20" t="s">
        <v>36</v>
      </c>
      <c r="J12" s="20"/>
      <c r="K12" s="20"/>
      <c r="L12" s="20"/>
      <c r="M12" s="20" t="s">
        <v>36</v>
      </c>
      <c r="N12" s="20" t="s">
        <v>32</v>
      </c>
      <c r="O12" s="20" t="s">
        <v>32</v>
      </c>
      <c r="P12" s="21" t="s">
        <v>30</v>
      </c>
      <c r="Q12" s="17" t="s">
        <v>35</v>
      </c>
      <c r="R12" s="6" t="s">
        <v>30</v>
      </c>
      <c r="S12" s="6" t="str">
        <f t="shared" si="7"/>
        <v>BG-Arable</v>
      </c>
      <c r="T12" s="6" t="str">
        <f t="shared" si="8"/>
        <v>Resilience attributes</v>
      </c>
      <c r="U12" s="6"/>
      <c r="V12" s="26" t="str">
        <f t="shared" si="9"/>
        <v>Infrastructure for innovation</v>
      </c>
      <c r="W12" s="17" t="str">
        <f>E12</f>
        <v>Infrastructure for innovation</v>
      </c>
      <c r="X12" s="17" t="str">
        <f t="shared" si="2"/>
        <v>Low</v>
      </c>
      <c r="Y12" s="6">
        <f>IFERROR(VLOOKUP(H12,LookupTableArrowValues!$B$3:$C$22,2,FALSE),"")</f>
        <v>0</v>
      </c>
      <c r="Z12" s="36">
        <f t="shared" si="4"/>
        <v>2</v>
      </c>
      <c r="AA12" s="6">
        <f>IFERROR(VLOOKUP(I12,LookupTableArrowValues!$B$3:$C$22,2,FALSE),"")</f>
        <v>2</v>
      </c>
      <c r="AB12" s="6" t="str">
        <f>IFERROR(VLOOKUP(J12,LookupTableArrowValues!$B$3:$C$22,2,FALSE),"")</f>
        <v/>
      </c>
      <c r="AC12" s="6" t="str">
        <f>IFERROR(VLOOKUP(K12,LookupTableArrowValues!$B$3:$C$22,2,FALSE),"")</f>
        <v/>
      </c>
      <c r="AD12" s="6" t="str">
        <f>IFERROR(VLOOKUP(L12,LookupTableArrowValues!$B$3:$C$22,2,FALSE),"")</f>
        <v/>
      </c>
      <c r="AE12" s="6">
        <f>IFERROR(VLOOKUP(M12,LookupTableArrowValues!$B$3:$C$22,2,FALSE),"")</f>
        <v>2</v>
      </c>
      <c r="AF12" s="6">
        <f>IFERROR(VLOOKUP(N12,LookupTableArrowValues!$B$3:$C$22,2,FALSE),"")</f>
        <v>1</v>
      </c>
      <c r="AG12" s="6">
        <f>IFERROR(VLOOKUP(O12,LookupTableArrowValues!$B$3:$C$22,2,FALSE),"")</f>
        <v>1</v>
      </c>
      <c r="AH12" s="6">
        <f>IFERROR(VLOOKUP(P12,LookupTableArrowValues!$B$3:$C$22,2,FALSE),"")</f>
        <v>0</v>
      </c>
      <c r="AI12" s="9">
        <f t="shared" si="6"/>
        <v>2</v>
      </c>
      <c r="AJ12" s="43">
        <f t="shared" si="5"/>
        <v>0</v>
      </c>
    </row>
    <row r="13" spans="1:36" x14ac:dyDescent="0.3">
      <c r="A13" s="3" t="s">
        <v>103</v>
      </c>
      <c r="B13" s="3" t="s">
        <v>19</v>
      </c>
      <c r="C13" s="3" t="s">
        <v>108</v>
      </c>
      <c r="D13" s="17" t="s">
        <v>64</v>
      </c>
      <c r="F13" s="3" t="s">
        <v>29</v>
      </c>
      <c r="H13" s="22" t="s">
        <v>91</v>
      </c>
      <c r="I13" s="20" t="s">
        <v>31</v>
      </c>
      <c r="J13" s="20"/>
      <c r="K13" s="20"/>
      <c r="L13" s="20"/>
      <c r="M13" s="20" t="s">
        <v>34</v>
      </c>
      <c r="N13" s="20" t="s">
        <v>30</v>
      </c>
      <c r="O13" s="20" t="s">
        <v>30</v>
      </c>
      <c r="P13" s="20"/>
      <c r="S13" s="9" t="str">
        <f t="shared" si="7"/>
        <v>DE-Arable&amp;Mixed</v>
      </c>
      <c r="T13" s="9" t="str">
        <f t="shared" si="8"/>
        <v>Indicator</v>
      </c>
      <c r="U13" s="33" t="str">
        <f t="shared" ref="U13:V19" si="10">C13</f>
        <v>Cereal production (t/ha)</v>
      </c>
      <c r="V13" s="26" t="str">
        <f t="shared" si="10"/>
        <v>Food production</v>
      </c>
      <c r="X13" s="17" t="str">
        <f t="shared" si="2"/>
        <v>Moderate</v>
      </c>
      <c r="Y13" s="9">
        <f>IFERROR(VLOOKUP(H13,LookupTableArrowValues!$B$3:$C$22,2,FALSE),"")</f>
        <v>-0.5</v>
      </c>
      <c r="Z13" s="36">
        <f t="shared" si="4"/>
        <v>-1.5</v>
      </c>
      <c r="AA13" s="9">
        <f>VLOOKUP(I13,LookupTableArrowValues!$B$3:$C$17,2,FALSE)</f>
        <v>-1.5</v>
      </c>
      <c r="AB13" s="9" t="str">
        <f>IFERROR(VLOOKUP(#REF!,LookupTableArrowValues!$B$3:$C$22,2,FALSE),"")</f>
        <v/>
      </c>
      <c r="AC13" s="9" t="str">
        <f>IFERROR(VLOOKUP(K13,LookupTableArrowValues!$B$3:$C$22,2,FALSE),"")</f>
        <v/>
      </c>
      <c r="AD13" s="9" t="str">
        <f>IFERROR(VLOOKUP(L13,LookupTableArrowValues!$B$3:$C$22,2,FALSE),"")</f>
        <v/>
      </c>
      <c r="AE13" s="9">
        <f>IFERROR(VLOOKUP(M13,LookupTableArrowValues!$B$3:$C$22,2,FALSE),"")</f>
        <v>-1</v>
      </c>
      <c r="AF13" s="9">
        <f>IFERROR(VLOOKUP(N13,LookupTableArrowValues!$B$3:$C$22,2,FALSE),"")</f>
        <v>0</v>
      </c>
      <c r="AG13" s="9">
        <f>IFERROR(VLOOKUP(O13,LookupTableArrowValues!$B$3:$C$22,2,FALSE),"")</f>
        <v>0</v>
      </c>
      <c r="AH13" s="9" t="str">
        <f>IFERROR(VLOOKUP(P13,LookupTableArrowValues!$B$3:$C$22,2,FALSE),"")</f>
        <v/>
      </c>
      <c r="AI13" s="9">
        <f t="shared" si="6"/>
        <v>0</v>
      </c>
      <c r="AJ13" s="43">
        <f t="shared" si="5"/>
        <v>-1</v>
      </c>
    </row>
    <row r="14" spans="1:36" x14ac:dyDescent="0.3">
      <c r="A14" s="31" t="s">
        <v>103</v>
      </c>
      <c r="B14" s="3" t="s">
        <v>19</v>
      </c>
      <c r="C14" s="3" t="s">
        <v>109</v>
      </c>
      <c r="D14" s="17" t="s">
        <v>77</v>
      </c>
      <c r="F14" s="3" t="s">
        <v>29</v>
      </c>
      <c r="H14" s="23" t="s">
        <v>91</v>
      </c>
      <c r="I14" s="23" t="s">
        <v>31</v>
      </c>
      <c r="J14" s="24"/>
      <c r="K14" s="20"/>
      <c r="L14" s="20"/>
      <c r="M14" s="20" t="s">
        <v>30</v>
      </c>
      <c r="N14" s="20" t="s">
        <v>36</v>
      </c>
      <c r="O14" s="20" t="s">
        <v>32</v>
      </c>
      <c r="P14" s="20"/>
      <c r="S14" s="9" t="str">
        <f t="shared" si="7"/>
        <v>DE-Arable&amp;Mixed</v>
      </c>
      <c r="T14" s="9" t="str">
        <f t="shared" si="8"/>
        <v>Indicator</v>
      </c>
      <c r="U14" s="33" t="str">
        <f t="shared" si="10"/>
        <v>Profitability (Euro/ha)</v>
      </c>
      <c r="V14" s="26" t="str">
        <f t="shared" si="10"/>
        <v>Economic viability</v>
      </c>
      <c r="X14" s="17" t="str">
        <f t="shared" si="2"/>
        <v>Moderate</v>
      </c>
      <c r="Y14" s="9">
        <f>IFERROR(VLOOKUP(H14,LookupTableArrowValues!$B$3:$C$22,2,FALSE),"")</f>
        <v>-0.5</v>
      </c>
      <c r="Z14" s="36">
        <f t="shared" si="4"/>
        <v>-1.5</v>
      </c>
      <c r="AA14" s="9">
        <f>VLOOKUP(I14,LookupTableArrowValues!$B$3:$C$17,2,FALSE)</f>
        <v>-1.5</v>
      </c>
      <c r="AB14" s="9" t="str">
        <f>IFERROR(VLOOKUP(J14,LookupTableArrowValues!$B$3:$C$22,2,FALSE),"")</f>
        <v/>
      </c>
      <c r="AC14" s="9" t="str">
        <f>IFERROR(VLOOKUP(K14,LookupTableArrowValues!$B$3:$C$22,2,FALSE),"")</f>
        <v/>
      </c>
      <c r="AD14" s="9" t="str">
        <f>IFERROR(VLOOKUP(L14,LookupTableArrowValues!$B$3:$C$22,2,FALSE),"")</f>
        <v/>
      </c>
      <c r="AE14" s="9">
        <f>IFERROR(VLOOKUP(M14,LookupTableArrowValues!$B$3:$C$22,2,FALSE),"")</f>
        <v>0</v>
      </c>
      <c r="AF14" s="9">
        <f>IFERROR(VLOOKUP(N14,LookupTableArrowValues!$B$3:$C$22,2,FALSE),"")</f>
        <v>2</v>
      </c>
      <c r="AG14" s="9">
        <f>IFERROR(VLOOKUP(O14,LookupTableArrowValues!$B$3:$C$22,2,FALSE),"")</f>
        <v>1</v>
      </c>
      <c r="AH14" s="9" t="str">
        <f>IFERROR(VLOOKUP(P14,LookupTableArrowValues!$B$3:$C$22,2,FALSE),"")</f>
        <v/>
      </c>
      <c r="AI14" s="9">
        <f t="shared" si="6"/>
        <v>2</v>
      </c>
      <c r="AJ14" s="43">
        <f t="shared" si="5"/>
        <v>0</v>
      </c>
    </row>
    <row r="15" spans="1:36" x14ac:dyDescent="0.3">
      <c r="A15" s="31" t="s">
        <v>103</v>
      </c>
      <c r="B15" s="3" t="s">
        <v>19</v>
      </c>
      <c r="C15" s="3" t="s">
        <v>110</v>
      </c>
      <c r="D15" s="17" t="s">
        <v>59</v>
      </c>
      <c r="F15" s="3" t="s">
        <v>33</v>
      </c>
      <c r="H15" s="23" t="s">
        <v>34</v>
      </c>
      <c r="I15" s="20" t="s">
        <v>31</v>
      </c>
      <c r="J15" s="20"/>
      <c r="K15" s="20"/>
      <c r="L15" s="20"/>
      <c r="M15" s="20" t="s">
        <v>30</v>
      </c>
      <c r="N15" s="20" t="s">
        <v>36</v>
      </c>
      <c r="O15" s="20" t="s">
        <v>32</v>
      </c>
      <c r="P15" s="20"/>
      <c r="S15" s="9" t="str">
        <f t="shared" si="7"/>
        <v>DE-Arable&amp;Mixed</v>
      </c>
      <c r="T15" s="9" t="str">
        <f t="shared" si="8"/>
        <v>Indicator</v>
      </c>
      <c r="U15" s="33" t="str">
        <f t="shared" si="10"/>
        <v>Availability of successors</v>
      </c>
      <c r="V15" s="26" t="str">
        <f t="shared" si="10"/>
        <v>Attractiveness of the area</v>
      </c>
      <c r="X15" s="17" t="str">
        <f t="shared" si="2"/>
        <v>Low</v>
      </c>
      <c r="Y15" s="9">
        <f>IFERROR(VLOOKUP(H15,LookupTableArrowValues!$B$3:$C$22,2,FALSE),"")</f>
        <v>-1</v>
      </c>
      <c r="Z15" s="36">
        <f t="shared" si="4"/>
        <v>-1.5</v>
      </c>
      <c r="AA15" s="9">
        <f>VLOOKUP(I15,LookupTableArrowValues!$B$3:$C$17,2,FALSE)</f>
        <v>-1.5</v>
      </c>
      <c r="AB15" s="9" t="str">
        <f>IFERROR(VLOOKUP(#REF!,LookupTableArrowValues!$B$3:$C$22,2,FALSE),"")</f>
        <v/>
      </c>
      <c r="AC15" s="9" t="str">
        <f>IFERROR(VLOOKUP(K15,LookupTableArrowValues!$B$3:$C$22,2,FALSE),"")</f>
        <v/>
      </c>
      <c r="AD15" s="9" t="str">
        <f>IFERROR(VLOOKUP(L15,LookupTableArrowValues!$B$3:$C$22,2,FALSE),"")</f>
        <v/>
      </c>
      <c r="AE15" s="9">
        <f>IFERROR(VLOOKUP(M15,LookupTableArrowValues!$B$3:$C$22,2,FALSE),"")</f>
        <v>0</v>
      </c>
      <c r="AF15" s="9">
        <f>IFERROR(VLOOKUP(N15,LookupTableArrowValues!$B$3:$C$22,2,FALSE),"")</f>
        <v>2</v>
      </c>
      <c r="AG15" s="9">
        <f>IFERROR(VLOOKUP(O15,LookupTableArrowValues!$B$3:$C$22,2,FALSE),"")</f>
        <v>1</v>
      </c>
      <c r="AH15" s="9" t="str">
        <f>IFERROR(VLOOKUP(P15,LookupTableArrowValues!$B$3:$C$22,2,FALSE),"")</f>
        <v/>
      </c>
      <c r="AI15" s="9">
        <f t="shared" si="6"/>
        <v>2</v>
      </c>
      <c r="AJ15" s="43">
        <f t="shared" si="5"/>
        <v>0</v>
      </c>
    </row>
    <row r="16" spans="1:36" x14ac:dyDescent="0.3">
      <c r="A16" s="31" t="s">
        <v>103</v>
      </c>
      <c r="B16" s="26" t="s">
        <v>19</v>
      </c>
      <c r="C16" s="26" t="s">
        <v>111</v>
      </c>
      <c r="D16" s="26" t="s">
        <v>77</v>
      </c>
      <c r="E16" s="26"/>
      <c r="F16" s="26" t="s">
        <v>33</v>
      </c>
      <c r="G16" s="26"/>
      <c r="H16" s="23" t="s">
        <v>34</v>
      </c>
      <c r="I16" s="20" t="s">
        <v>31</v>
      </c>
      <c r="J16" s="20"/>
      <c r="K16" s="20"/>
      <c r="L16" s="20"/>
      <c r="M16" s="20" t="s">
        <v>30</v>
      </c>
      <c r="N16" s="20" t="s">
        <v>36</v>
      </c>
      <c r="O16" s="20" t="s">
        <v>32</v>
      </c>
      <c r="P16" s="20"/>
      <c r="S16" s="9" t="str">
        <f t="shared" si="7"/>
        <v>DE-Arable&amp;Mixed</v>
      </c>
      <c r="T16" t="str">
        <f t="shared" si="8"/>
        <v>Indicator</v>
      </c>
      <c r="U16" s="33" t="str">
        <f t="shared" si="10"/>
        <v>Availability of workers</v>
      </c>
      <c r="V16" s="26" t="str">
        <f t="shared" si="10"/>
        <v>Economic viability</v>
      </c>
      <c r="X16" s="17" t="str">
        <f t="shared" si="2"/>
        <v>Low</v>
      </c>
      <c r="Y16" s="9">
        <f>IFERROR(VLOOKUP(H16,LookupTableArrowValues!$B$3:$C$22,2,FALSE),"")</f>
        <v>-1</v>
      </c>
      <c r="Z16" s="36">
        <f t="shared" si="4"/>
        <v>-1.5</v>
      </c>
      <c r="AA16" s="9">
        <f>VLOOKUP(I16,LookupTableArrowValues!$B$3:$C$17,2,FALSE)</f>
        <v>-1.5</v>
      </c>
      <c r="AB16" s="9" t="str">
        <f>IFERROR(VLOOKUP(#REF!,LookupTableArrowValues!$B$3:$C$22,2,FALSE),"")</f>
        <v/>
      </c>
      <c r="AC16" s="9" t="str">
        <f>IFERROR(VLOOKUP(K16,LookupTableArrowValues!$B$3:$C$22,2,FALSE),"")</f>
        <v/>
      </c>
      <c r="AD16" s="9" t="str">
        <f>IFERROR(VLOOKUP(L16,LookupTableArrowValues!$B$3:$C$22,2,FALSE),"")</f>
        <v/>
      </c>
      <c r="AE16" s="9">
        <f>IFERROR(VLOOKUP(M16,LookupTableArrowValues!$B$3:$C$22,2,FALSE),"")</f>
        <v>0</v>
      </c>
      <c r="AF16" s="9">
        <f>IFERROR(VLOOKUP(N16,LookupTableArrowValues!$B$3:$C$22,2,FALSE),"")</f>
        <v>2</v>
      </c>
      <c r="AG16" s="9">
        <f>IFERROR(VLOOKUP(O16,LookupTableArrowValues!$B$3:$C$22,2,FALSE),"")</f>
        <v>1</v>
      </c>
      <c r="AH16" s="9" t="str">
        <f>IFERROR(VLOOKUP(P16,LookupTableArrowValues!$B$3:$C$22,2,FALSE),"")</f>
        <v/>
      </c>
      <c r="AI16" s="31">
        <f t="shared" ref="AI16:AI31" si="11">MAX(AE16:AH16)</f>
        <v>2</v>
      </c>
      <c r="AJ16" s="43">
        <f t="shared" si="5"/>
        <v>0</v>
      </c>
    </row>
    <row r="17" spans="1:36" x14ac:dyDescent="0.3">
      <c r="A17" s="31" t="s">
        <v>103</v>
      </c>
      <c r="B17" s="26" t="s">
        <v>19</v>
      </c>
      <c r="C17" s="26" t="s">
        <v>112</v>
      </c>
      <c r="D17" s="26" t="s">
        <v>58</v>
      </c>
      <c r="E17" s="26"/>
      <c r="F17" s="26" t="s">
        <v>117</v>
      </c>
      <c r="G17" s="26"/>
      <c r="H17" s="23" t="s">
        <v>30</v>
      </c>
      <c r="I17" s="20" t="s">
        <v>30</v>
      </c>
      <c r="J17" s="20"/>
      <c r="K17" s="20"/>
      <c r="L17" s="20"/>
      <c r="M17" s="20" t="s">
        <v>35</v>
      </c>
      <c r="N17" s="20" t="s">
        <v>30</v>
      </c>
      <c r="O17" s="20" t="s">
        <v>30</v>
      </c>
      <c r="P17" s="20"/>
      <c r="S17" s="9" t="str">
        <f t="shared" si="7"/>
        <v>DE-Arable&amp;Mixed</v>
      </c>
      <c r="T17" t="str">
        <f t="shared" si="8"/>
        <v>Indicator</v>
      </c>
      <c r="U17" s="33" t="str">
        <f t="shared" si="10"/>
        <v>Soil quality</v>
      </c>
      <c r="V17" s="26" t="str">
        <f t="shared" si="10"/>
        <v>Natural Resources</v>
      </c>
      <c r="X17" s="17" t="str">
        <f t="shared" si="2"/>
        <v>Good</v>
      </c>
      <c r="Y17" s="9">
        <f>IFERROR(VLOOKUP(H17,LookupTableArrowValues!$B$3:$C$22,2,FALSE),"")</f>
        <v>0</v>
      </c>
      <c r="Z17" s="36">
        <f t="shared" si="4"/>
        <v>0</v>
      </c>
      <c r="AA17" s="9">
        <f>VLOOKUP(I17,LookupTableArrowValues!$B$3:$C$17,2,FALSE)</f>
        <v>0</v>
      </c>
      <c r="AB17" s="9" t="str">
        <f>IFERROR(VLOOKUP(#REF!,LookupTableArrowValues!$B$3:$C$22,2,FALSE),"")</f>
        <v/>
      </c>
      <c r="AC17" s="9" t="str">
        <f>IFERROR(VLOOKUP(K17,LookupTableArrowValues!$B$3:$C$22,2,FALSE),"")</f>
        <v/>
      </c>
      <c r="AD17" s="9" t="str">
        <f>IFERROR(VLOOKUP(L17,LookupTableArrowValues!$B$3:$C$22,2,FALSE),"")</f>
        <v/>
      </c>
      <c r="AE17" s="9">
        <f>IFERROR(VLOOKUP(M17,LookupTableArrowValues!$B$3:$C$22,2,FALSE),"")</f>
        <v>0.5</v>
      </c>
      <c r="AF17" s="9">
        <f>IFERROR(VLOOKUP(N17,LookupTableArrowValues!$B$3:$C$22,2,FALSE),"")</f>
        <v>0</v>
      </c>
      <c r="AG17" s="9">
        <f>IFERROR(VLOOKUP(O17,LookupTableArrowValues!$B$3:$C$22,2,FALSE),"")</f>
        <v>0</v>
      </c>
      <c r="AH17" s="9" t="str">
        <f>IFERROR(VLOOKUP(P17,LookupTableArrowValues!$B$3:$C$22,2,FALSE),"")</f>
        <v/>
      </c>
      <c r="AI17" s="31">
        <f t="shared" si="11"/>
        <v>0.5</v>
      </c>
      <c r="AJ17" s="43">
        <f t="shared" si="5"/>
        <v>0</v>
      </c>
    </row>
    <row r="18" spans="1:36" x14ac:dyDescent="0.3">
      <c r="A18" s="31" t="s">
        <v>103</v>
      </c>
      <c r="B18" s="26" t="s">
        <v>19</v>
      </c>
      <c r="C18" s="26" t="s">
        <v>113</v>
      </c>
      <c r="D18" s="26" t="s">
        <v>177</v>
      </c>
      <c r="E18" s="26"/>
      <c r="F18" s="26" t="s">
        <v>117</v>
      </c>
      <c r="G18" s="26"/>
      <c r="H18" s="23" t="s">
        <v>30</v>
      </c>
      <c r="I18" s="20" t="s">
        <v>31</v>
      </c>
      <c r="J18" s="20"/>
      <c r="K18" s="20"/>
      <c r="L18" s="20"/>
      <c r="M18" s="20" t="s">
        <v>47</v>
      </c>
      <c r="N18" s="20" t="s">
        <v>30</v>
      </c>
      <c r="O18" s="20" t="s">
        <v>30</v>
      </c>
      <c r="P18" s="20"/>
      <c r="S18" s="9" t="str">
        <f t="shared" si="7"/>
        <v>DE-Arable&amp;Mixed</v>
      </c>
      <c r="T18" t="str">
        <f t="shared" si="8"/>
        <v>Indicator</v>
      </c>
      <c r="U18" s="33" t="str">
        <f t="shared" si="10"/>
        <v>Production of biogas</v>
      </c>
      <c r="V18" s="26" t="str">
        <f t="shared" si="10"/>
        <v>Bio-based resources</v>
      </c>
      <c r="X18" s="17" t="str">
        <f t="shared" si="2"/>
        <v>Good</v>
      </c>
      <c r="Y18" s="9">
        <f>IFERROR(VLOOKUP(H18,LookupTableArrowValues!$B$3:$C$22,2,FALSE),"")</f>
        <v>0</v>
      </c>
      <c r="Z18" s="36">
        <f t="shared" si="4"/>
        <v>-1.5</v>
      </c>
      <c r="AA18" s="9">
        <f>VLOOKUP(I18,LookupTableArrowValues!$B$3:$C$17,2,FALSE)</f>
        <v>-1.5</v>
      </c>
      <c r="AB18" s="9" t="str">
        <f>IFERROR(VLOOKUP(#REF!,LookupTableArrowValues!$B$3:$C$22,2,FALSE),"")</f>
        <v/>
      </c>
      <c r="AC18" s="9" t="str">
        <f>IFERROR(VLOOKUP(K18,LookupTableArrowValues!$B$3:$C$22,2,FALSE),"")</f>
        <v/>
      </c>
      <c r="AD18" s="9" t="str">
        <f>IFERROR(VLOOKUP(L18,LookupTableArrowValues!$B$3:$C$22,2,FALSE),"")</f>
        <v/>
      </c>
      <c r="AE18" s="9">
        <f>IFERROR(VLOOKUP(M18,LookupTableArrowValues!$B$3:$C$22,2,FALSE),"")</f>
        <v>-2</v>
      </c>
      <c r="AF18" s="9">
        <f>IFERROR(VLOOKUP(N18,LookupTableArrowValues!$B$3:$C$22,2,FALSE),"")</f>
        <v>0</v>
      </c>
      <c r="AG18" s="9">
        <f>IFERROR(VLOOKUP(O18,LookupTableArrowValues!$B$3:$C$22,2,FALSE),"")</f>
        <v>0</v>
      </c>
      <c r="AH18" s="9" t="str">
        <f>IFERROR(VLOOKUP(P18,LookupTableArrowValues!$B$3:$C$22,2,FALSE),"")</f>
        <v/>
      </c>
      <c r="AI18" s="31">
        <f t="shared" si="11"/>
        <v>0</v>
      </c>
      <c r="AJ18" s="43">
        <f t="shared" si="5"/>
        <v>-2</v>
      </c>
    </row>
    <row r="19" spans="1:36" x14ac:dyDescent="0.3">
      <c r="A19" s="31" t="s">
        <v>103</v>
      </c>
      <c r="B19" s="26" t="s">
        <v>19</v>
      </c>
      <c r="C19" s="26" t="s">
        <v>114</v>
      </c>
      <c r="D19" s="26" t="s">
        <v>58</v>
      </c>
      <c r="E19" s="26"/>
      <c r="F19" s="26" t="s">
        <v>117</v>
      </c>
      <c r="G19" s="26"/>
      <c r="H19" s="23" t="s">
        <v>34</v>
      </c>
      <c r="I19" s="20" t="s">
        <v>31</v>
      </c>
      <c r="J19" s="20"/>
      <c r="K19" s="20"/>
      <c r="L19" s="20"/>
      <c r="M19" s="20" t="s">
        <v>30</v>
      </c>
      <c r="N19" s="20" t="s">
        <v>30</v>
      </c>
      <c r="O19" s="20" t="s">
        <v>32</v>
      </c>
      <c r="P19" s="20"/>
      <c r="S19" s="9" t="str">
        <f t="shared" si="7"/>
        <v>DE-Arable&amp;Mixed</v>
      </c>
      <c r="T19" t="str">
        <f t="shared" si="8"/>
        <v>Indicator</v>
      </c>
      <c r="U19" s="33" t="str">
        <f t="shared" si="10"/>
        <v>Water availability</v>
      </c>
      <c r="V19" s="26" t="str">
        <f t="shared" si="10"/>
        <v>Natural Resources</v>
      </c>
      <c r="X19" s="17" t="str">
        <f t="shared" si="2"/>
        <v>Good</v>
      </c>
      <c r="Y19" s="9">
        <f>IFERROR(VLOOKUP(H19,LookupTableArrowValues!$B$3:$C$22,2,FALSE),"")</f>
        <v>-1</v>
      </c>
      <c r="Z19" s="36">
        <f t="shared" si="4"/>
        <v>-1.5</v>
      </c>
      <c r="AA19" s="9">
        <f>VLOOKUP(I19,LookupTableArrowValues!$B$3:$C$17,2,FALSE)</f>
        <v>-1.5</v>
      </c>
      <c r="AB19" s="9" t="str">
        <f>IFERROR(VLOOKUP(#REF!,LookupTableArrowValues!$B$3:$C$22,2,FALSE),"")</f>
        <v/>
      </c>
      <c r="AC19" s="9" t="str">
        <f>IFERROR(VLOOKUP(K19,LookupTableArrowValues!$B$3:$C$22,2,FALSE),"")</f>
        <v/>
      </c>
      <c r="AD19" s="9" t="str">
        <f>IFERROR(VLOOKUP(L19,LookupTableArrowValues!$B$3:$C$22,2,FALSE),"")</f>
        <v/>
      </c>
      <c r="AE19" s="9">
        <f>IFERROR(VLOOKUP(M19,LookupTableArrowValues!$B$3:$C$22,2,FALSE),"")</f>
        <v>0</v>
      </c>
      <c r="AF19" s="9">
        <f>IFERROR(VLOOKUP(N19,LookupTableArrowValues!$B$3:$C$22,2,FALSE),"")</f>
        <v>0</v>
      </c>
      <c r="AG19" s="9">
        <f>IFERROR(VLOOKUP(O19,LookupTableArrowValues!$B$3:$C$22,2,FALSE),"")</f>
        <v>1</v>
      </c>
      <c r="AH19" s="9" t="str">
        <f>IFERROR(VLOOKUP(P19,LookupTableArrowValues!$B$3:$C$22,2,FALSE),"")</f>
        <v/>
      </c>
      <c r="AI19" s="31">
        <f t="shared" si="11"/>
        <v>1</v>
      </c>
      <c r="AJ19" s="43">
        <f t="shared" si="5"/>
        <v>0</v>
      </c>
    </row>
    <row r="20" spans="1:36" x14ac:dyDescent="0.3">
      <c r="A20" s="31" t="s">
        <v>103</v>
      </c>
      <c r="B20" s="3" t="s">
        <v>26</v>
      </c>
      <c r="C20" s="3" t="s">
        <v>16</v>
      </c>
      <c r="E20" s="17" t="s">
        <v>16</v>
      </c>
      <c r="F20" t="s">
        <v>29</v>
      </c>
      <c r="G20" s="3"/>
      <c r="H20" s="20" t="s">
        <v>30</v>
      </c>
      <c r="I20" s="20" t="s">
        <v>31</v>
      </c>
      <c r="J20" s="20"/>
      <c r="K20" s="20"/>
      <c r="L20" s="20"/>
      <c r="M20" s="20" t="s">
        <v>30</v>
      </c>
      <c r="N20" s="20" t="s">
        <v>32</v>
      </c>
      <c r="O20" s="20" t="s">
        <v>30</v>
      </c>
      <c r="P20" s="20"/>
      <c r="S20" s="9" t="str">
        <f t="shared" si="7"/>
        <v>DE-Arable&amp;Mixed</v>
      </c>
      <c r="T20" t="str">
        <f t="shared" si="8"/>
        <v>Resilience attributes</v>
      </c>
      <c r="V20" s="26" t="str">
        <f>W20</f>
        <v>Response diversity</v>
      </c>
      <c r="W20" s="17" t="str">
        <f>E20</f>
        <v>Response diversity</v>
      </c>
      <c r="X20" s="17" t="str">
        <f t="shared" si="2"/>
        <v>Moderate</v>
      </c>
      <c r="Y20" s="9">
        <f>IFERROR(VLOOKUP(H20,LookupTableArrowValues!$B$3:$C$22,2,FALSE),"")</f>
        <v>0</v>
      </c>
      <c r="Z20" s="36">
        <f t="shared" si="4"/>
        <v>-1.5</v>
      </c>
      <c r="AA20" s="9">
        <f>VLOOKUP(I20,LookupTableArrowValues!$B$3:$C$17,2,FALSE)</f>
        <v>-1.5</v>
      </c>
      <c r="AB20" s="9" t="str">
        <f>IFERROR(VLOOKUP(J20,LookupTableArrowValues!$B$3:$C$22,2,FALSE),"")</f>
        <v/>
      </c>
      <c r="AC20" s="9" t="str">
        <f>IFERROR(VLOOKUP(K20,LookupTableArrowValues!$B$3:$C$22,2,FALSE),"")</f>
        <v/>
      </c>
      <c r="AD20" s="9" t="str">
        <f>IFERROR(VLOOKUP(L20,LookupTableArrowValues!$B$3:$C$22,2,FALSE),"")</f>
        <v/>
      </c>
      <c r="AE20" s="9">
        <f>IFERROR(VLOOKUP(M20,LookupTableArrowValues!$B$3:$C$22,2,FALSE),"")</f>
        <v>0</v>
      </c>
      <c r="AF20" s="9">
        <f>IFERROR(VLOOKUP(N20,LookupTableArrowValues!$B$3:$C$22,2,FALSE),"")</f>
        <v>1</v>
      </c>
      <c r="AG20" s="9">
        <f>IFERROR(VLOOKUP(O20,LookupTableArrowValues!$B$3:$C$22,2,FALSE),"")</f>
        <v>0</v>
      </c>
      <c r="AH20" s="9" t="str">
        <f>IFERROR(VLOOKUP(P20,LookupTableArrowValues!$B$3:$C$22,2,FALSE),"")</f>
        <v/>
      </c>
      <c r="AI20" s="31">
        <f t="shared" si="11"/>
        <v>1</v>
      </c>
      <c r="AJ20" s="43">
        <f t="shared" si="5"/>
        <v>0</v>
      </c>
    </row>
    <row r="21" spans="1:36" x14ac:dyDescent="0.3">
      <c r="A21" s="31" t="s">
        <v>103</v>
      </c>
      <c r="B21" s="3" t="s">
        <v>26</v>
      </c>
      <c r="C21" s="3" t="s">
        <v>116</v>
      </c>
      <c r="E21" s="17" t="s">
        <v>43</v>
      </c>
      <c r="F21" t="s">
        <v>33</v>
      </c>
      <c r="G21" s="3"/>
      <c r="H21" s="20" t="s">
        <v>30</v>
      </c>
      <c r="I21" s="20" t="s">
        <v>31</v>
      </c>
      <c r="J21" s="20"/>
      <c r="K21" s="20"/>
      <c r="L21" s="20"/>
      <c r="M21" s="20" t="s">
        <v>30</v>
      </c>
      <c r="N21" s="20" t="s">
        <v>36</v>
      </c>
      <c r="O21" s="20" t="s">
        <v>36</v>
      </c>
      <c r="P21" s="20"/>
      <c r="S21" s="9" t="str">
        <f t="shared" si="7"/>
        <v>DE-Arable&amp;Mixed</v>
      </c>
      <c r="T21" t="str">
        <f t="shared" si="8"/>
        <v>Resilience attributes</v>
      </c>
      <c r="V21" s="26" t="str">
        <f t="shared" ref="V21:V22" si="12">W21</f>
        <v>Infrastructure for innovation</v>
      </c>
      <c r="W21" s="17" t="str">
        <f>E21</f>
        <v>Infrastructure for innovation</v>
      </c>
      <c r="X21" s="17" t="str">
        <f t="shared" si="2"/>
        <v>Low</v>
      </c>
      <c r="Y21" s="9">
        <f>IFERROR(VLOOKUP(H21,LookupTableArrowValues!$B$3:$C$22,2,FALSE),"")</f>
        <v>0</v>
      </c>
      <c r="Z21" s="36">
        <f t="shared" si="4"/>
        <v>-1.5</v>
      </c>
      <c r="AA21" s="9">
        <f>VLOOKUP(I21,LookupTableArrowValues!$B$3:$C$17,2,FALSE)</f>
        <v>-1.5</v>
      </c>
      <c r="AB21" s="9" t="str">
        <f>IFERROR(VLOOKUP(J21,LookupTableArrowValues!$B$3:$C$22,2,FALSE),"")</f>
        <v/>
      </c>
      <c r="AC21" s="9" t="str">
        <f>IFERROR(VLOOKUP(K21,LookupTableArrowValues!$B$3:$C$22,2,FALSE),"")</f>
        <v/>
      </c>
      <c r="AD21" s="9" t="str">
        <f>IFERROR(VLOOKUP(L21,LookupTableArrowValues!$B$3:$C$22,2,FALSE),"")</f>
        <v/>
      </c>
      <c r="AE21" s="9">
        <f>IFERROR(VLOOKUP(M21,LookupTableArrowValues!$B$3:$C$22,2,FALSE),"")</f>
        <v>0</v>
      </c>
      <c r="AF21" s="9">
        <f>IFERROR(VLOOKUP(N21,LookupTableArrowValues!$B$3:$C$22,2,FALSE),"")</f>
        <v>2</v>
      </c>
      <c r="AG21" s="9">
        <f>IFERROR(VLOOKUP(O21,LookupTableArrowValues!$B$3:$C$22,2,FALSE),"")</f>
        <v>2</v>
      </c>
      <c r="AH21" s="9" t="str">
        <f>IFERROR(VLOOKUP(P21,LookupTableArrowValues!$B$3:$C$22,2,FALSE),"")</f>
        <v/>
      </c>
      <c r="AI21" s="31">
        <f t="shared" si="11"/>
        <v>2</v>
      </c>
      <c r="AJ21" s="43">
        <f t="shared" si="5"/>
        <v>0</v>
      </c>
    </row>
    <row r="22" spans="1:36" x14ac:dyDescent="0.3">
      <c r="A22" s="31" t="s">
        <v>103</v>
      </c>
      <c r="B22" s="3" t="s">
        <v>26</v>
      </c>
      <c r="C22" s="3" t="s">
        <v>62</v>
      </c>
      <c r="E22" s="17" t="s">
        <v>62</v>
      </c>
      <c r="F22" t="s">
        <v>33</v>
      </c>
      <c r="G22" s="3"/>
      <c r="H22" s="20" t="s">
        <v>30</v>
      </c>
      <c r="I22" s="20" t="s">
        <v>31</v>
      </c>
      <c r="J22" s="20"/>
      <c r="K22" s="20"/>
      <c r="L22" s="20"/>
      <c r="M22" s="20" t="s">
        <v>30</v>
      </c>
      <c r="N22" s="20" t="s">
        <v>36</v>
      </c>
      <c r="O22" s="20" t="s">
        <v>30</v>
      </c>
      <c r="P22" s="20"/>
      <c r="S22" s="9" t="str">
        <f t="shared" si="7"/>
        <v>DE-Arable&amp;Mixed</v>
      </c>
      <c r="T22" t="str">
        <f t="shared" si="8"/>
        <v>Resilience attributes</v>
      </c>
      <c r="V22" s="26" t="str">
        <f t="shared" si="12"/>
        <v>Support rural life</v>
      </c>
      <c r="W22" s="17" t="str">
        <f>E22</f>
        <v>Support rural life</v>
      </c>
      <c r="X22" s="17" t="str">
        <f t="shared" si="2"/>
        <v>Low</v>
      </c>
      <c r="Y22" s="9">
        <f>IFERROR(VLOOKUP(H22,LookupTableArrowValues!$B$3:$C$22,2,FALSE),"")</f>
        <v>0</v>
      </c>
      <c r="Z22" s="36">
        <f t="shared" si="4"/>
        <v>-1.5</v>
      </c>
      <c r="AA22" s="9">
        <f>VLOOKUP(I22,LookupTableArrowValues!$B$3:$C$17,2,FALSE)</f>
        <v>-1.5</v>
      </c>
      <c r="AB22" s="9" t="str">
        <f>IFERROR(VLOOKUP(J22,LookupTableArrowValues!$B$3:$C$22,2,FALSE),"")</f>
        <v/>
      </c>
      <c r="AC22" s="9" t="str">
        <f>IFERROR(VLOOKUP(K22,LookupTableArrowValues!$B$3:$C$22,2,FALSE),"")</f>
        <v/>
      </c>
      <c r="AD22" s="9" t="str">
        <f>IFERROR(VLOOKUP(L22,LookupTableArrowValues!$B$3:$C$22,2,FALSE),"")</f>
        <v/>
      </c>
      <c r="AE22" s="9">
        <f>IFERROR(VLOOKUP(M22,LookupTableArrowValues!$B$3:$C$22,2,FALSE),"")</f>
        <v>0</v>
      </c>
      <c r="AF22" s="9">
        <f>IFERROR(VLOOKUP(N22,LookupTableArrowValues!$B$3:$C$22,2,FALSE),"")</f>
        <v>2</v>
      </c>
      <c r="AG22" s="9">
        <f>IFERROR(VLOOKUP(O22,LookupTableArrowValues!$B$3:$C$22,2,FALSE),"")</f>
        <v>0</v>
      </c>
      <c r="AH22" s="9" t="str">
        <f>IFERROR(VLOOKUP(P22,LookupTableArrowValues!$B$3:$C$22,2,FALSE),"")</f>
        <v/>
      </c>
      <c r="AI22" s="31">
        <f t="shared" si="11"/>
        <v>2</v>
      </c>
      <c r="AJ22" s="43">
        <f t="shared" si="5"/>
        <v>0</v>
      </c>
    </row>
    <row r="23" spans="1:36" x14ac:dyDescent="0.3">
      <c r="A23" s="3" t="s">
        <v>95</v>
      </c>
      <c r="B23" s="3" t="s">
        <v>19</v>
      </c>
      <c r="C23" s="3" t="s">
        <v>96</v>
      </c>
      <c r="D23" s="17" t="s">
        <v>77</v>
      </c>
      <c r="F23" t="s">
        <v>33</v>
      </c>
      <c r="G23" s="3"/>
      <c r="H23" s="20" t="s">
        <v>30</v>
      </c>
      <c r="I23" s="20" t="s">
        <v>31</v>
      </c>
      <c r="J23" s="20"/>
      <c r="K23" s="20"/>
      <c r="L23" s="20"/>
      <c r="M23" s="20" t="s">
        <v>32</v>
      </c>
      <c r="N23" s="20" t="s">
        <v>32</v>
      </c>
      <c r="O23" s="20"/>
      <c r="P23" s="20"/>
      <c r="S23" s="9" t="str">
        <f t="shared" si="7"/>
        <v>ES-Livestock</v>
      </c>
      <c r="T23" t="str">
        <f t="shared" si="8"/>
        <v>Indicator</v>
      </c>
      <c r="U23" s="33" t="str">
        <f t="shared" ref="U23:V25" si="13">C23</f>
        <v>Gross margin</v>
      </c>
      <c r="V23" s="26" t="str">
        <f t="shared" si="13"/>
        <v>Economic viability</v>
      </c>
      <c r="X23" s="17" t="str">
        <f t="shared" si="2"/>
        <v>Low</v>
      </c>
      <c r="Y23" s="9">
        <f>IFERROR(VLOOKUP(H23,LookupTableArrowValues!$B$3:$C$22,2,FALSE),"")</f>
        <v>0</v>
      </c>
      <c r="Z23" s="36">
        <f t="shared" si="4"/>
        <v>-1.5</v>
      </c>
      <c r="AA23" s="9">
        <f>IFERROR(VLOOKUP(I23,LookupTableArrowValues!$B$3:$C$22,2,FALSE),"")</f>
        <v>-1.5</v>
      </c>
      <c r="AB23" s="9" t="str">
        <f>IFERROR(VLOOKUP(J23,LookupTableArrowValues!$B$3:$C$22,2,FALSE),"")</f>
        <v/>
      </c>
      <c r="AC23" s="9" t="str">
        <f>IFERROR(VLOOKUP(K23,LookupTableArrowValues!$B$3:$C$22,2,FALSE),"")</f>
        <v/>
      </c>
      <c r="AD23" s="9" t="str">
        <f>IFERROR(VLOOKUP(L23,LookupTableArrowValues!$B$3:$C$22,2,FALSE),"")</f>
        <v/>
      </c>
      <c r="AE23" s="9">
        <f>IFERROR(VLOOKUP(M23,LookupTableArrowValues!$B$3:$C$22,2,FALSE),"")</f>
        <v>1</v>
      </c>
      <c r="AF23" s="9">
        <f>IFERROR(VLOOKUP(N23,LookupTableArrowValues!$B$3:$C$22,2,FALSE),"")</f>
        <v>1</v>
      </c>
      <c r="AG23" s="9" t="str">
        <f>IFERROR(VLOOKUP(O23,LookupTableArrowValues!$B$3:$C$22,2,FALSE),"")</f>
        <v/>
      </c>
      <c r="AH23" s="9" t="str">
        <f>IFERROR(VLOOKUP(P23,LookupTableArrowValues!$B$3:$C$22,2,FALSE),"")</f>
        <v/>
      </c>
      <c r="AI23" s="31">
        <f t="shared" si="11"/>
        <v>1</v>
      </c>
      <c r="AJ23" s="43">
        <f t="shared" si="5"/>
        <v>1</v>
      </c>
    </row>
    <row r="24" spans="1:36" x14ac:dyDescent="0.3">
      <c r="A24" s="3" t="s">
        <v>95</v>
      </c>
      <c r="B24" s="3" t="s">
        <v>19</v>
      </c>
      <c r="C24" s="3" t="s">
        <v>97</v>
      </c>
      <c r="D24" s="17" t="s">
        <v>64</v>
      </c>
      <c r="F24" t="s">
        <v>33</v>
      </c>
      <c r="G24" s="3"/>
      <c r="H24" s="20" t="s">
        <v>47</v>
      </c>
      <c r="I24" s="20" t="s">
        <v>47</v>
      </c>
      <c r="J24" s="20"/>
      <c r="K24" s="20"/>
      <c r="L24" s="20"/>
      <c r="M24" s="20" t="s">
        <v>32</v>
      </c>
      <c r="N24" s="20" t="s">
        <v>36</v>
      </c>
      <c r="O24" s="20"/>
      <c r="P24" s="20"/>
      <c r="S24" s="9" t="str">
        <f t="shared" si="7"/>
        <v>ES-Livestock</v>
      </c>
      <c r="T24" t="str">
        <f t="shared" si="8"/>
        <v>Indicator</v>
      </c>
      <c r="U24" s="33" t="str">
        <f t="shared" si="13"/>
        <v>Sheep census</v>
      </c>
      <c r="V24" s="26" t="str">
        <f t="shared" si="13"/>
        <v>Food production</v>
      </c>
      <c r="X24" s="17" t="str">
        <f t="shared" si="2"/>
        <v>Low</v>
      </c>
      <c r="Y24" s="9">
        <f>IFERROR(VLOOKUP(H24,LookupTableArrowValues!$B$3:$C$22,2,FALSE),"")</f>
        <v>-2</v>
      </c>
      <c r="Z24" s="36">
        <f t="shared" si="4"/>
        <v>-2</v>
      </c>
      <c r="AA24" s="9">
        <f>IFERROR(VLOOKUP(I24,LookupTableArrowValues!$B$3:$C$22,2,FALSE),"")</f>
        <v>-2</v>
      </c>
      <c r="AB24" s="9" t="str">
        <f>IFERROR(VLOOKUP(J24,LookupTableArrowValues!$B$3:$C$22,2,FALSE),"")</f>
        <v/>
      </c>
      <c r="AC24" s="9" t="str">
        <f>IFERROR(VLOOKUP(K24,LookupTableArrowValues!$B$3:$C$22,2,FALSE),"")</f>
        <v/>
      </c>
      <c r="AD24" s="9" t="str">
        <f>IFERROR(VLOOKUP(L24,LookupTableArrowValues!$B$3:$C$22,2,FALSE),"")</f>
        <v/>
      </c>
      <c r="AE24" s="9">
        <f>IFERROR(VLOOKUP(M24,LookupTableArrowValues!$B$3:$C$22,2,FALSE),"")</f>
        <v>1</v>
      </c>
      <c r="AF24" s="9">
        <f>IFERROR(VLOOKUP(N24,LookupTableArrowValues!$B$3:$C$22,2,FALSE),"")</f>
        <v>2</v>
      </c>
      <c r="AG24" s="9" t="str">
        <f>IFERROR(VLOOKUP(O24,LookupTableArrowValues!$B$3:$C$22,2,FALSE),"")</f>
        <v/>
      </c>
      <c r="AH24" s="9" t="str">
        <f>IFERROR(VLOOKUP(P24,LookupTableArrowValues!$B$3:$C$22,2,FALSE),"")</f>
        <v/>
      </c>
      <c r="AI24" s="31">
        <f t="shared" si="11"/>
        <v>2</v>
      </c>
      <c r="AJ24" s="43">
        <f t="shared" si="5"/>
        <v>1</v>
      </c>
    </row>
    <row r="25" spans="1:36" x14ac:dyDescent="0.3">
      <c r="A25" s="3" t="s">
        <v>95</v>
      </c>
      <c r="B25" s="3" t="s">
        <v>19</v>
      </c>
      <c r="C25" s="3" t="s">
        <v>98</v>
      </c>
      <c r="D25" s="17" t="s">
        <v>59</v>
      </c>
      <c r="F25" t="s">
        <v>33</v>
      </c>
      <c r="G25" s="3"/>
      <c r="H25" s="20" t="s">
        <v>47</v>
      </c>
      <c r="I25" s="20" t="s">
        <v>47</v>
      </c>
      <c r="J25" s="20"/>
      <c r="K25" s="20"/>
      <c r="L25" s="20"/>
      <c r="M25" s="20" t="s">
        <v>32</v>
      </c>
      <c r="N25" s="20" t="s">
        <v>99</v>
      </c>
      <c r="O25" s="20"/>
      <c r="P25" s="20"/>
      <c r="S25" s="9" t="str">
        <f t="shared" si="7"/>
        <v>ES-Livestock</v>
      </c>
      <c r="T25" t="str">
        <f t="shared" si="8"/>
        <v>Indicator</v>
      </c>
      <c r="U25" s="33" t="str">
        <f t="shared" si="13"/>
        <v>Number of farms</v>
      </c>
      <c r="V25" s="26" t="str">
        <f t="shared" si="13"/>
        <v>Attractiveness of the area</v>
      </c>
      <c r="X25" s="17" t="str">
        <f t="shared" si="2"/>
        <v>Low</v>
      </c>
      <c r="Y25" s="9">
        <f>IFERROR(VLOOKUP(H25,LookupTableArrowValues!$B$3:$C$22,2,FALSE),"")</f>
        <v>-2</v>
      </c>
      <c r="Z25" s="36">
        <f t="shared" si="4"/>
        <v>-2</v>
      </c>
      <c r="AA25" s="9">
        <f>IFERROR(VLOOKUP(I25,LookupTableArrowValues!$B$3:$C$22,2,FALSE),"")</f>
        <v>-2</v>
      </c>
      <c r="AB25" s="9" t="str">
        <f>IFERROR(VLOOKUP(J25,LookupTableArrowValues!$B$3:$C$22,2,FALSE),"")</f>
        <v/>
      </c>
      <c r="AC25" s="9" t="str">
        <f>IFERROR(VLOOKUP(K25,LookupTableArrowValues!$B$3:$C$22,2,FALSE),"")</f>
        <v/>
      </c>
      <c r="AD25" s="9" t="str">
        <f>IFERROR(VLOOKUP(L25,LookupTableArrowValues!$B$3:$C$22,2,FALSE),"")</f>
        <v/>
      </c>
      <c r="AE25" s="9">
        <f>IFERROR(VLOOKUP(M25,LookupTableArrowValues!$B$3:$C$22,2,FALSE),"")</f>
        <v>1</v>
      </c>
      <c r="AF25" s="9">
        <f>IFERROR(VLOOKUP(N25,LookupTableArrowValues!$B$3:$C$22,2,FALSE),"")</f>
        <v>0.5</v>
      </c>
      <c r="AG25" s="9" t="str">
        <f>IFERROR(VLOOKUP(O25,LookupTableArrowValues!$B$3:$C$22,2,FALSE),"")</f>
        <v/>
      </c>
      <c r="AH25" s="9" t="str">
        <f>IFERROR(VLOOKUP(P25,LookupTableArrowValues!$B$3:$C$22,2,FALSE),"")</f>
        <v/>
      </c>
      <c r="AI25" s="31">
        <f t="shared" si="11"/>
        <v>1</v>
      </c>
      <c r="AJ25" s="43">
        <f t="shared" si="5"/>
        <v>0.5</v>
      </c>
    </row>
    <row r="26" spans="1:36" x14ac:dyDescent="0.3">
      <c r="A26" s="3" t="s">
        <v>95</v>
      </c>
      <c r="B26" s="3" t="s">
        <v>26</v>
      </c>
      <c r="C26" s="3" t="s">
        <v>100</v>
      </c>
      <c r="E26" s="17" t="s">
        <v>14</v>
      </c>
      <c r="F26" t="s">
        <v>33</v>
      </c>
      <c r="G26" s="3"/>
      <c r="H26" s="20" t="s">
        <v>34</v>
      </c>
      <c r="I26" s="20" t="s">
        <v>31</v>
      </c>
      <c r="J26" s="20"/>
      <c r="K26" s="20"/>
      <c r="L26" s="20"/>
      <c r="M26" s="20" t="s">
        <v>34</v>
      </c>
      <c r="N26" s="20" t="s">
        <v>36</v>
      </c>
      <c r="O26" s="20"/>
      <c r="P26" s="20"/>
      <c r="S26" s="9" t="str">
        <f t="shared" si="7"/>
        <v>ES-Livestock</v>
      </c>
      <c r="T26" t="str">
        <f t="shared" si="8"/>
        <v>Resilience attributes</v>
      </c>
      <c r="V26" s="26" t="str">
        <f>W26</f>
        <v>Production coupled with local and natural capital</v>
      </c>
      <c r="W26" s="17" t="str">
        <f t="shared" ref="W26:W31" si="14">E26</f>
        <v>Production coupled with local and natural capital</v>
      </c>
      <c r="X26" s="17" t="str">
        <f t="shared" si="2"/>
        <v>Low</v>
      </c>
      <c r="Y26" s="9">
        <f>IFERROR(VLOOKUP(H26,LookupTableArrowValues!$B$3:$C$22,2,FALSE),"")</f>
        <v>-1</v>
      </c>
      <c r="Z26" s="36">
        <f t="shared" si="4"/>
        <v>-1.5</v>
      </c>
      <c r="AA26" s="9">
        <f>IFERROR(VLOOKUP(I26,LookupTableArrowValues!$B$3:$C$22,2,FALSE),"")</f>
        <v>-1.5</v>
      </c>
      <c r="AB26" s="9" t="str">
        <f>IFERROR(VLOOKUP(J26,LookupTableArrowValues!$B$3:$C$22,2,FALSE),"")</f>
        <v/>
      </c>
      <c r="AC26" s="9" t="str">
        <f>IFERROR(VLOOKUP(K26,LookupTableArrowValues!$B$3:$C$22,2,FALSE),"")</f>
        <v/>
      </c>
      <c r="AD26" s="9" t="str">
        <f>IFERROR(VLOOKUP(L26,LookupTableArrowValues!$B$3:$C$22,2,FALSE),"")</f>
        <v/>
      </c>
      <c r="AE26" s="9">
        <f>IFERROR(VLOOKUP(M26,LookupTableArrowValues!$B$3:$C$22,2,FALSE),"")</f>
        <v>-1</v>
      </c>
      <c r="AF26" s="9">
        <f>IFERROR(VLOOKUP(N26,LookupTableArrowValues!$B$3:$C$22,2,FALSE),"")</f>
        <v>2</v>
      </c>
      <c r="AG26" s="9" t="str">
        <f>IFERROR(VLOOKUP(O26,LookupTableArrowValues!$B$3:$C$22,2,FALSE),"")</f>
        <v/>
      </c>
      <c r="AH26" s="9" t="str">
        <f>IFERROR(VLOOKUP(P26,LookupTableArrowValues!$B$3:$C$22,2,FALSE),"")</f>
        <v/>
      </c>
      <c r="AI26" s="31">
        <f t="shared" si="11"/>
        <v>2</v>
      </c>
      <c r="AJ26" s="43">
        <f t="shared" si="5"/>
        <v>-1</v>
      </c>
    </row>
    <row r="27" spans="1:36" x14ac:dyDescent="0.3">
      <c r="A27" s="3" t="s">
        <v>95</v>
      </c>
      <c r="B27" s="3" t="s">
        <v>26</v>
      </c>
      <c r="C27" s="3" t="s">
        <v>63</v>
      </c>
      <c r="E27" s="17" t="s">
        <v>63</v>
      </c>
      <c r="F27" t="s">
        <v>33</v>
      </c>
      <c r="G27" s="3"/>
      <c r="H27" s="20" t="s">
        <v>30</v>
      </c>
      <c r="I27" s="20" t="s">
        <v>31</v>
      </c>
      <c r="J27" s="20"/>
      <c r="K27" s="20"/>
      <c r="L27" s="20"/>
      <c r="M27" s="20" t="s">
        <v>34</v>
      </c>
      <c r="N27" s="20" t="s">
        <v>32</v>
      </c>
      <c r="O27" s="20"/>
      <c r="P27" s="20"/>
      <c r="S27" s="9" t="str">
        <f t="shared" si="7"/>
        <v>ES-Livestock</v>
      </c>
      <c r="T27" t="str">
        <f t="shared" si="8"/>
        <v>Resilience attributes</v>
      </c>
      <c r="V27" s="26" t="str">
        <f t="shared" ref="V27:V31" si="15">W27</f>
        <v>Diverse policies</v>
      </c>
      <c r="W27" s="17" t="str">
        <f t="shared" si="14"/>
        <v>Diverse policies</v>
      </c>
      <c r="X27" s="17" t="str">
        <f t="shared" si="2"/>
        <v>Low</v>
      </c>
      <c r="Y27" s="9">
        <f>IFERROR(VLOOKUP(H27,LookupTableArrowValues!$B$3:$C$22,2,FALSE),"")</f>
        <v>0</v>
      </c>
      <c r="Z27" s="36">
        <f t="shared" si="4"/>
        <v>-1.5</v>
      </c>
      <c r="AA27" s="9">
        <f>IFERROR(VLOOKUP(I27,LookupTableArrowValues!$B$3:$C$22,2,FALSE),"")</f>
        <v>-1.5</v>
      </c>
      <c r="AB27" s="9" t="str">
        <f>IFERROR(VLOOKUP(J27,LookupTableArrowValues!$B$3:$C$22,2,FALSE),"")</f>
        <v/>
      </c>
      <c r="AC27" s="9" t="str">
        <f>IFERROR(VLOOKUP(K27,LookupTableArrowValues!$B$3:$C$22,2,FALSE),"")</f>
        <v/>
      </c>
      <c r="AD27" s="9" t="str">
        <f>IFERROR(VLOOKUP(L27,LookupTableArrowValues!$B$3:$C$22,2,FALSE),"")</f>
        <v/>
      </c>
      <c r="AE27" s="9">
        <f>IFERROR(VLOOKUP(M27,LookupTableArrowValues!$B$3:$C$22,2,FALSE),"")</f>
        <v>-1</v>
      </c>
      <c r="AF27" s="9">
        <f>IFERROR(VLOOKUP(N27,LookupTableArrowValues!$B$3:$C$22,2,FALSE),"")</f>
        <v>1</v>
      </c>
      <c r="AG27" s="9" t="str">
        <f>IFERROR(VLOOKUP(O27,LookupTableArrowValues!$B$3:$C$22,2,FALSE),"")</f>
        <v/>
      </c>
      <c r="AH27" s="9" t="str">
        <f>IFERROR(VLOOKUP(P27,LookupTableArrowValues!$B$3:$C$22,2,FALSE),"")</f>
        <v/>
      </c>
      <c r="AI27" s="31">
        <f t="shared" si="11"/>
        <v>1</v>
      </c>
      <c r="AJ27" s="43">
        <f t="shared" si="5"/>
        <v>-1</v>
      </c>
    </row>
    <row r="28" spans="1:36" x14ac:dyDescent="0.3">
      <c r="A28" s="3" t="s">
        <v>95</v>
      </c>
      <c r="B28" s="3" t="s">
        <v>26</v>
      </c>
      <c r="C28" s="3" t="s">
        <v>60</v>
      </c>
      <c r="E28" s="17" t="s">
        <v>46</v>
      </c>
      <c r="F28" t="s">
        <v>33</v>
      </c>
      <c r="G28" s="3"/>
      <c r="H28" s="20" t="s">
        <v>30</v>
      </c>
      <c r="I28" s="20" t="s">
        <v>31</v>
      </c>
      <c r="J28" s="20"/>
      <c r="K28" s="20"/>
      <c r="L28" s="20"/>
      <c r="M28" s="20" t="s">
        <v>30</v>
      </c>
      <c r="N28" s="20" t="s">
        <v>36</v>
      </c>
      <c r="O28" s="20"/>
      <c r="P28" s="20"/>
      <c r="S28" s="9" t="str">
        <f t="shared" si="7"/>
        <v>ES-Livestock</v>
      </c>
      <c r="T28" t="str">
        <f t="shared" si="8"/>
        <v>Resilience attributes</v>
      </c>
      <c r="V28" s="26" t="str">
        <f t="shared" si="15"/>
        <v>Socially self-organised</v>
      </c>
      <c r="W28" s="17" t="str">
        <f t="shared" si="14"/>
        <v>Socially self-organised</v>
      </c>
      <c r="X28" s="17" t="str">
        <f t="shared" si="2"/>
        <v>Low</v>
      </c>
      <c r="Y28" s="9">
        <f>IFERROR(VLOOKUP(H28,LookupTableArrowValues!$B$3:$C$22,2,FALSE),"")</f>
        <v>0</v>
      </c>
      <c r="Z28" s="36">
        <f t="shared" si="4"/>
        <v>-1.5</v>
      </c>
      <c r="AA28" s="9">
        <f>IFERROR(VLOOKUP(I28,LookupTableArrowValues!$B$3:$C$22,2,FALSE),"")</f>
        <v>-1.5</v>
      </c>
      <c r="AB28" s="9" t="str">
        <f>IFERROR(VLOOKUP(J28,LookupTableArrowValues!$B$3:$C$22,2,FALSE),"")</f>
        <v/>
      </c>
      <c r="AC28" s="9" t="str">
        <f>IFERROR(VLOOKUP(K28,LookupTableArrowValues!$B$3:$C$22,2,FALSE),"")</f>
        <v/>
      </c>
      <c r="AD28" s="9" t="str">
        <f>IFERROR(VLOOKUP(L28,LookupTableArrowValues!$B$3:$C$22,2,FALSE),"")</f>
        <v/>
      </c>
      <c r="AE28" s="9">
        <f>IFERROR(VLOOKUP(M28,LookupTableArrowValues!$B$3:$C$22,2,FALSE),"")</f>
        <v>0</v>
      </c>
      <c r="AF28" s="9">
        <f>IFERROR(VLOOKUP(N28,LookupTableArrowValues!$B$3:$C$22,2,FALSE),"")</f>
        <v>2</v>
      </c>
      <c r="AG28" s="9" t="str">
        <f>IFERROR(VLOOKUP(O28,LookupTableArrowValues!$B$3:$C$22,2,FALSE),"")</f>
        <v/>
      </c>
      <c r="AH28" s="9" t="str">
        <f>IFERROR(VLOOKUP(P28,LookupTableArrowValues!$B$3:$C$22,2,FALSE),"")</f>
        <v/>
      </c>
      <c r="AI28" s="31">
        <f t="shared" si="11"/>
        <v>2</v>
      </c>
      <c r="AJ28" s="43">
        <f t="shared" si="5"/>
        <v>0</v>
      </c>
    </row>
    <row r="29" spans="1:36" x14ac:dyDescent="0.3">
      <c r="A29" s="3" t="s">
        <v>95</v>
      </c>
      <c r="B29" s="3" t="s">
        <v>26</v>
      </c>
      <c r="C29" s="3" t="s">
        <v>62</v>
      </c>
      <c r="E29" s="17" t="s">
        <v>62</v>
      </c>
      <c r="F29" t="s">
        <v>33</v>
      </c>
      <c r="G29" s="3"/>
      <c r="H29" s="20" t="s">
        <v>34</v>
      </c>
      <c r="I29" s="20" t="s">
        <v>31</v>
      </c>
      <c r="J29" s="20"/>
      <c r="K29" s="20"/>
      <c r="L29" s="20"/>
      <c r="M29" s="20" t="s">
        <v>35</v>
      </c>
      <c r="N29" s="20" t="s">
        <v>32</v>
      </c>
      <c r="O29" s="20"/>
      <c r="P29" s="20"/>
      <c r="S29" s="9" t="str">
        <f t="shared" si="7"/>
        <v>ES-Livestock</v>
      </c>
      <c r="T29" t="str">
        <f t="shared" si="8"/>
        <v>Resilience attributes</v>
      </c>
      <c r="V29" s="26" t="str">
        <f t="shared" si="15"/>
        <v>Support rural life</v>
      </c>
      <c r="W29" s="17" t="str">
        <f t="shared" si="14"/>
        <v>Support rural life</v>
      </c>
      <c r="X29" s="17" t="str">
        <f t="shared" si="2"/>
        <v>Low</v>
      </c>
      <c r="Y29" s="9">
        <f>IFERROR(VLOOKUP(H29,LookupTableArrowValues!$B$3:$C$22,2,FALSE),"")</f>
        <v>-1</v>
      </c>
      <c r="Z29" s="36">
        <f t="shared" si="4"/>
        <v>-1.5</v>
      </c>
      <c r="AA29" s="9">
        <f>IFERROR(VLOOKUP(I29,LookupTableArrowValues!$B$3:$C$22,2,FALSE),"")</f>
        <v>-1.5</v>
      </c>
      <c r="AB29" s="9" t="str">
        <f>IFERROR(VLOOKUP(J29,LookupTableArrowValues!$B$3:$C$22,2,FALSE),"")</f>
        <v/>
      </c>
      <c r="AC29" s="9" t="str">
        <f>IFERROR(VLOOKUP(K29,LookupTableArrowValues!$B$3:$C$22,2,FALSE),"")</f>
        <v/>
      </c>
      <c r="AD29" s="9" t="str">
        <f>IFERROR(VLOOKUP(L29,LookupTableArrowValues!$B$3:$C$22,2,FALSE),"")</f>
        <v/>
      </c>
      <c r="AE29" s="9">
        <f>IFERROR(VLOOKUP(M29,LookupTableArrowValues!$B$3:$C$22,2,FALSE),"")</f>
        <v>0.5</v>
      </c>
      <c r="AF29" s="9">
        <f>IFERROR(VLOOKUP(N29,LookupTableArrowValues!$B$3:$C$22,2,FALSE),"")</f>
        <v>1</v>
      </c>
      <c r="AG29" s="9" t="str">
        <f>IFERROR(VLOOKUP(O29,LookupTableArrowValues!$B$3:$C$22,2,FALSE),"")</f>
        <v/>
      </c>
      <c r="AH29" s="9" t="str">
        <f>IFERROR(VLOOKUP(P29,LookupTableArrowValues!$B$3:$C$22,2,FALSE),"")</f>
        <v/>
      </c>
      <c r="AI29" s="31">
        <f t="shared" si="11"/>
        <v>1</v>
      </c>
      <c r="AJ29" s="43">
        <f t="shared" si="5"/>
        <v>0.5</v>
      </c>
    </row>
    <row r="30" spans="1:36" x14ac:dyDescent="0.3">
      <c r="A30" s="3" t="s">
        <v>95</v>
      </c>
      <c r="B30" s="3" t="s">
        <v>26</v>
      </c>
      <c r="C30" s="3" t="s">
        <v>43</v>
      </c>
      <c r="E30" s="17" t="s">
        <v>43</v>
      </c>
      <c r="F30" t="s">
        <v>33</v>
      </c>
      <c r="G30" s="3"/>
      <c r="H30" s="20" t="s">
        <v>34</v>
      </c>
      <c r="I30" s="20" t="s">
        <v>31</v>
      </c>
      <c r="J30" s="20"/>
      <c r="K30" s="20"/>
      <c r="L30" s="20"/>
      <c r="M30" s="20" t="s">
        <v>32</v>
      </c>
      <c r="N30" s="20" t="s">
        <v>32</v>
      </c>
      <c r="O30" s="20"/>
      <c r="P30" s="20"/>
      <c r="S30" s="9" t="str">
        <f t="shared" si="7"/>
        <v>ES-Livestock</v>
      </c>
      <c r="T30" t="str">
        <f t="shared" si="8"/>
        <v>Resilience attributes</v>
      </c>
      <c r="V30" s="26" t="str">
        <f t="shared" si="15"/>
        <v>Infrastructure for innovation</v>
      </c>
      <c r="W30" s="17" t="str">
        <f t="shared" si="14"/>
        <v>Infrastructure for innovation</v>
      </c>
      <c r="X30" s="17" t="str">
        <f t="shared" si="2"/>
        <v>Low</v>
      </c>
      <c r="Y30" s="9">
        <f>IFERROR(VLOOKUP(H30,LookupTableArrowValues!$B$3:$C$22,2,FALSE),"")</f>
        <v>-1</v>
      </c>
      <c r="Z30" s="36">
        <f t="shared" si="4"/>
        <v>-1.5</v>
      </c>
      <c r="AA30" s="9">
        <f>IFERROR(VLOOKUP(I30,LookupTableArrowValues!$B$3:$C$22,2,FALSE),"")</f>
        <v>-1.5</v>
      </c>
      <c r="AB30" s="9" t="str">
        <f>IFERROR(VLOOKUP(J30,LookupTableArrowValues!$B$3:$C$22,2,FALSE),"")</f>
        <v/>
      </c>
      <c r="AC30" s="9" t="str">
        <f>IFERROR(VLOOKUP(K30,LookupTableArrowValues!$B$3:$C$22,2,FALSE),"")</f>
        <v/>
      </c>
      <c r="AD30" s="9" t="str">
        <f>IFERROR(VLOOKUP(L30,LookupTableArrowValues!$B$3:$C$22,2,FALSE),"")</f>
        <v/>
      </c>
      <c r="AE30" s="9">
        <f>IFERROR(VLOOKUP(M30,LookupTableArrowValues!$B$3:$C$22,2,FALSE),"")</f>
        <v>1</v>
      </c>
      <c r="AF30" s="9">
        <f>IFERROR(VLOOKUP(N30,LookupTableArrowValues!$B$3:$C$22,2,FALSE),"")</f>
        <v>1</v>
      </c>
      <c r="AG30" s="9" t="str">
        <f>IFERROR(VLOOKUP(O30,LookupTableArrowValues!$B$3:$C$22,2,FALSE),"")</f>
        <v/>
      </c>
      <c r="AH30" s="26" t="str">
        <f>IFERROR(VLOOKUP(P30,LookupTableArrowValues!$B$3:$C$22,2,FALSE),"")</f>
        <v/>
      </c>
      <c r="AI30" s="31">
        <f t="shared" si="11"/>
        <v>1</v>
      </c>
      <c r="AJ30" s="43">
        <f t="shared" si="5"/>
        <v>1</v>
      </c>
    </row>
    <row r="31" spans="1:36" x14ac:dyDescent="0.3">
      <c r="A31" s="3" t="s">
        <v>95</v>
      </c>
      <c r="B31" s="3" t="s">
        <v>26</v>
      </c>
      <c r="C31" s="3" t="s">
        <v>17</v>
      </c>
      <c r="E31" s="17" t="s">
        <v>159</v>
      </c>
      <c r="F31" t="s">
        <v>33</v>
      </c>
      <c r="G31" s="3"/>
      <c r="H31" s="20" t="s">
        <v>34</v>
      </c>
      <c r="I31" s="20" t="s">
        <v>31</v>
      </c>
      <c r="J31" s="20"/>
      <c r="K31" s="20"/>
      <c r="L31" s="20"/>
      <c r="M31" s="20" t="s">
        <v>32</v>
      </c>
      <c r="N31" s="20" t="s">
        <v>32</v>
      </c>
      <c r="O31" s="20"/>
      <c r="P31" s="20"/>
      <c r="S31" s="9" t="str">
        <f t="shared" si="7"/>
        <v>ES-Livestock</v>
      </c>
      <c r="T31" t="str">
        <f t="shared" si="8"/>
        <v>Resilience attributes</v>
      </c>
      <c r="V31" s="26" t="str">
        <f t="shared" si="15"/>
        <v>Reasonable profitable</v>
      </c>
      <c r="W31" s="17" t="str">
        <f t="shared" si="14"/>
        <v>Reasonable profitable</v>
      </c>
      <c r="X31" s="17" t="str">
        <f t="shared" si="2"/>
        <v>Low</v>
      </c>
      <c r="Y31" s="9">
        <f>IFERROR(VLOOKUP(H31,LookupTableArrowValues!$B$3:$C$22,2,FALSE),"")</f>
        <v>-1</v>
      </c>
      <c r="Z31" s="36">
        <f t="shared" si="4"/>
        <v>-1.5</v>
      </c>
      <c r="AA31" s="9">
        <f>IFERROR(VLOOKUP(I31,LookupTableArrowValues!$B$3:$C$22,2,FALSE),"")</f>
        <v>-1.5</v>
      </c>
      <c r="AB31" s="9" t="str">
        <f>IFERROR(VLOOKUP(J31,LookupTableArrowValues!$B$3:$C$22,2,FALSE),"")</f>
        <v/>
      </c>
      <c r="AC31" s="9" t="str">
        <f>IFERROR(VLOOKUP(K31,LookupTableArrowValues!$B$3:$C$22,2,FALSE),"")</f>
        <v/>
      </c>
      <c r="AD31" s="9" t="str">
        <f>IFERROR(VLOOKUP(L31,LookupTableArrowValues!$B$3:$C$22,2,FALSE),"")</f>
        <v/>
      </c>
      <c r="AE31" s="9">
        <f>IFERROR(VLOOKUP(M31,LookupTableArrowValues!$B$3:$C$22,2,FALSE),"")</f>
        <v>1</v>
      </c>
      <c r="AF31" s="9">
        <f>IFERROR(VLOOKUP(N31,LookupTableArrowValues!$B$3:$C$22,2,FALSE),"")</f>
        <v>1</v>
      </c>
      <c r="AG31" s="9" t="str">
        <f>IFERROR(VLOOKUP(O31,LookupTableArrowValues!$B$3:$C$22,2,FALSE),"")</f>
        <v/>
      </c>
      <c r="AH31" s="26" t="str">
        <f>IFERROR(VLOOKUP(P31,LookupTableArrowValues!$B$3:$C$22,2,FALSE),"")</f>
        <v/>
      </c>
      <c r="AI31" s="31">
        <f t="shared" si="11"/>
        <v>1</v>
      </c>
      <c r="AJ31" s="43">
        <f t="shared" si="5"/>
        <v>1</v>
      </c>
    </row>
    <row r="32" spans="1:36" x14ac:dyDescent="0.3">
      <c r="A32" t="s">
        <v>55</v>
      </c>
      <c r="B32" t="s">
        <v>19</v>
      </c>
      <c r="C32" s="3" t="s">
        <v>72</v>
      </c>
      <c r="D32" s="17" t="s">
        <v>64</v>
      </c>
      <c r="F32" s="3" t="s">
        <v>73</v>
      </c>
      <c r="H32" s="20" t="s">
        <v>32</v>
      </c>
      <c r="I32" s="20" t="s">
        <v>34</v>
      </c>
      <c r="J32" s="20" t="s">
        <v>34</v>
      </c>
      <c r="K32" s="20" t="s">
        <v>38</v>
      </c>
      <c r="L32" s="20" t="s">
        <v>34</v>
      </c>
      <c r="M32" s="20" t="s">
        <v>32</v>
      </c>
      <c r="N32" s="20" t="s">
        <v>32</v>
      </c>
      <c r="O32" s="20" t="s">
        <v>32</v>
      </c>
      <c r="P32" s="20" t="s">
        <v>75</v>
      </c>
      <c r="S32" s="9" t="str">
        <f t="shared" ref="S32:V35" si="16">A32</f>
        <v>IT-Hazelnut</v>
      </c>
      <c r="T32" s="9" t="str">
        <f t="shared" si="16"/>
        <v>Indicator</v>
      </c>
      <c r="U32" s="33" t="str">
        <f t="shared" si="16"/>
        <v>Gross Saleable Production</v>
      </c>
      <c r="V32" s="17" t="str">
        <f t="shared" si="16"/>
        <v>Food production</v>
      </c>
      <c r="X32" s="17" t="str">
        <f t="shared" ref="X32:X66" si="17">F32</f>
        <v>High</v>
      </c>
      <c r="Y32" s="9">
        <f>IFERROR(VLOOKUP(H32,LookupTableArrowValues!$B$3:$C$22,2,FALSE),"")</f>
        <v>1</v>
      </c>
      <c r="Z32" s="36">
        <f t="shared" ref="Z32:Z66" si="18">AA32</f>
        <v>-1</v>
      </c>
      <c r="AA32" s="35">
        <f>IFERROR(VLOOKUP(I32,LookupTableArrowValues!$B$3:$C$22,2,FALSE),"")</f>
        <v>-1</v>
      </c>
      <c r="AB32" s="9"/>
      <c r="AC32" s="9"/>
      <c r="AD32" s="9"/>
      <c r="AE32" s="9">
        <f>IFERROR(VLOOKUP(M32,LookupTableArrowValues!$B$3:$C$22,2,FALSE),"")</f>
        <v>1</v>
      </c>
      <c r="AF32" s="9">
        <f>IFERROR(VLOOKUP(N32,LookupTableArrowValues!$B$3:$C$22,2,FALSE),"")</f>
        <v>1</v>
      </c>
      <c r="AG32" s="9">
        <f>IFERROR(VLOOKUP(O32,LookupTableArrowValues!$B$3:$C$22,2,FALSE),"")</f>
        <v>1</v>
      </c>
      <c r="AH32" s="26">
        <f>IFERROR(VLOOKUP(P32,LookupTableArrowValues!$B$3:$C$22,2,FALSE),"")</f>
        <v>0</v>
      </c>
      <c r="AI32" s="9">
        <f t="shared" ref="AI32:AI41" si="19">MAX(AE32:AH32)</f>
        <v>1</v>
      </c>
      <c r="AJ32" s="43">
        <f t="shared" si="5"/>
        <v>0</v>
      </c>
    </row>
    <row r="33" spans="1:36" x14ac:dyDescent="0.3">
      <c r="A33" s="3" t="s">
        <v>55</v>
      </c>
      <c r="B33" s="3" t="s">
        <v>19</v>
      </c>
      <c r="C33" s="3" t="s">
        <v>74</v>
      </c>
      <c r="D33" s="17" t="s">
        <v>77</v>
      </c>
      <c r="F33" s="3" t="s">
        <v>73</v>
      </c>
      <c r="H33" s="20" t="s">
        <v>30</v>
      </c>
      <c r="I33" s="20" t="s">
        <v>34</v>
      </c>
      <c r="J33" s="20" t="s">
        <v>34</v>
      </c>
      <c r="K33" s="20" t="s">
        <v>38</v>
      </c>
      <c r="L33" s="20" t="s">
        <v>34</v>
      </c>
      <c r="M33" s="20" t="s">
        <v>32</v>
      </c>
      <c r="N33" s="20" t="s">
        <v>32</v>
      </c>
      <c r="O33" s="20" t="s">
        <v>32</v>
      </c>
      <c r="P33" s="20" t="s">
        <v>75</v>
      </c>
      <c r="R33" s="26"/>
      <c r="S33" s="26" t="str">
        <f t="shared" si="16"/>
        <v>IT-Hazelnut</v>
      </c>
      <c r="T33" s="26" t="str">
        <f t="shared" si="16"/>
        <v>Indicator</v>
      </c>
      <c r="U33" s="33" t="str">
        <f t="shared" si="16"/>
        <v>Gross Margin</v>
      </c>
      <c r="V33" s="26" t="str">
        <f t="shared" si="16"/>
        <v>Economic viability</v>
      </c>
      <c r="W33" s="26"/>
      <c r="X33" s="17" t="str">
        <f t="shared" si="17"/>
        <v>High</v>
      </c>
      <c r="Y33" s="26">
        <f>IFERROR(VLOOKUP(H33,LookupTableArrowValues!$B$3:$C$22,2,FALSE),"")</f>
        <v>0</v>
      </c>
      <c r="Z33" s="36">
        <f>MEDIAN(AA33:AD33)</f>
        <v>-1</v>
      </c>
      <c r="AA33" s="35">
        <f>IFERROR(VLOOKUP(I33,LookupTableArrowValues!$B$3:$C$22,2,FALSE),"")</f>
        <v>-1</v>
      </c>
      <c r="AB33" s="35">
        <f>IFERROR(VLOOKUP(J33,LookupTableArrowValues!$B$3:$C$22,2,FALSE),"")</f>
        <v>-1</v>
      </c>
      <c r="AC33" s="35">
        <f>IFERROR(VLOOKUP(K33,LookupTableArrowValues!$B$3:$C$22,2,FALSE),"")</f>
        <v>-0.5</v>
      </c>
      <c r="AD33" s="35">
        <f>IFERROR(VLOOKUP(L33,LookupTableArrowValues!$B$3:$C$22,2,FALSE),"")</f>
        <v>-1</v>
      </c>
      <c r="AE33" s="26">
        <f>IFERROR(VLOOKUP(M33,LookupTableArrowValues!$B$3:$C$22,2,FALSE),"")</f>
        <v>1</v>
      </c>
      <c r="AF33" s="26">
        <f>IFERROR(VLOOKUP(N33,LookupTableArrowValues!$B$3:$C$22,2,FALSE),"")</f>
        <v>1</v>
      </c>
      <c r="AG33" s="26">
        <f>IFERROR(VLOOKUP(O33,LookupTableArrowValues!$B$3:$C$22,2,FALSE),"")</f>
        <v>1</v>
      </c>
      <c r="AH33" s="26">
        <f>IFERROR(VLOOKUP(P33,LookupTableArrowValues!$B$3:$C$22,2,FALSE),"")</f>
        <v>0</v>
      </c>
      <c r="AI33" s="9">
        <f t="shared" si="19"/>
        <v>1</v>
      </c>
      <c r="AJ33" s="43">
        <f t="shared" si="5"/>
        <v>0</v>
      </c>
    </row>
    <row r="34" spans="1:36" x14ac:dyDescent="0.3">
      <c r="A34" s="3" t="s">
        <v>55</v>
      </c>
      <c r="B34" s="3" t="s">
        <v>19</v>
      </c>
      <c r="C34" s="3" t="s">
        <v>56</v>
      </c>
      <c r="D34" s="17" t="s">
        <v>65</v>
      </c>
      <c r="F34" s="3" t="s">
        <v>33</v>
      </c>
      <c r="H34" s="20" t="s">
        <v>32</v>
      </c>
      <c r="I34" s="20" t="s">
        <v>30</v>
      </c>
      <c r="J34" s="20" t="s">
        <v>34</v>
      </c>
      <c r="K34" s="20" t="s">
        <v>32</v>
      </c>
      <c r="L34" s="20" t="s">
        <v>30</v>
      </c>
      <c r="M34" s="20" t="s">
        <v>34</v>
      </c>
      <c r="N34" s="20" t="s">
        <v>30</v>
      </c>
      <c r="O34" s="20" t="s">
        <v>32</v>
      </c>
      <c r="P34" s="20" t="s">
        <v>36</v>
      </c>
      <c r="S34" s="26" t="str">
        <f t="shared" si="16"/>
        <v>IT-Hazelnut</v>
      </c>
      <c r="T34" s="26" t="str">
        <f t="shared" si="16"/>
        <v>Indicator</v>
      </c>
      <c r="U34" s="33" t="str">
        <f t="shared" si="16"/>
        <v>Organic farming (Ha)</v>
      </c>
      <c r="V34" s="26" t="str">
        <f t="shared" si="16"/>
        <v>Biodiversity &amp; habitat</v>
      </c>
      <c r="W34" s="26"/>
      <c r="X34" s="17" t="str">
        <f t="shared" si="17"/>
        <v>Low</v>
      </c>
      <c r="Y34" s="26">
        <f>IFERROR(VLOOKUP(H34,LookupTableArrowValues!$B$3:$C$22,2,FALSE),"")</f>
        <v>1</v>
      </c>
      <c r="Z34" s="36">
        <f t="shared" ref="Z34:Z40" si="20">MEDIAN(AA34:AD34)</f>
        <v>0</v>
      </c>
      <c r="AA34" s="35">
        <f>IFERROR(VLOOKUP(I34,LookupTableArrowValues!$B$3:$C$22,2,FALSE),"")</f>
        <v>0</v>
      </c>
      <c r="AB34" s="35">
        <f>IFERROR(VLOOKUP(J34,LookupTableArrowValues!$B$3:$C$22,2,FALSE),"")</f>
        <v>-1</v>
      </c>
      <c r="AC34" s="35">
        <f>IFERROR(VLOOKUP(K34,LookupTableArrowValues!$B$3:$C$22,2,FALSE),"")</f>
        <v>1</v>
      </c>
      <c r="AD34" s="35">
        <f>IFERROR(VLOOKUP(L34,LookupTableArrowValues!$B$3:$C$22,2,FALSE),"")</f>
        <v>0</v>
      </c>
      <c r="AE34" s="26">
        <f>IFERROR(VLOOKUP(M34,LookupTableArrowValues!$B$3:$C$22,2,FALSE),"")</f>
        <v>-1</v>
      </c>
      <c r="AF34" s="26">
        <f>IFERROR(VLOOKUP(N34,LookupTableArrowValues!$B$3:$C$22,2,FALSE),"")</f>
        <v>0</v>
      </c>
      <c r="AG34" s="26">
        <f>IFERROR(VLOOKUP(O34,LookupTableArrowValues!$B$3:$C$22,2,FALSE),"")</f>
        <v>1</v>
      </c>
      <c r="AH34" s="26">
        <f>IFERROR(VLOOKUP(P34,LookupTableArrowValues!$B$3:$C$22,2,FALSE),"")</f>
        <v>2</v>
      </c>
      <c r="AI34" s="9">
        <f t="shared" si="19"/>
        <v>2</v>
      </c>
      <c r="AJ34" s="43">
        <f t="shared" si="5"/>
        <v>-1</v>
      </c>
    </row>
    <row r="35" spans="1:36" x14ac:dyDescent="0.3">
      <c r="A35" s="3" t="s">
        <v>55</v>
      </c>
      <c r="B35" s="3" t="s">
        <v>19</v>
      </c>
      <c r="C35" s="3" t="s">
        <v>57</v>
      </c>
      <c r="D35" s="17" t="s">
        <v>59</v>
      </c>
      <c r="F35" s="3" t="s">
        <v>29</v>
      </c>
      <c r="H35" s="20" t="s">
        <v>32</v>
      </c>
      <c r="I35" s="20" t="s">
        <v>30</v>
      </c>
      <c r="J35" s="20" t="s">
        <v>34</v>
      </c>
      <c r="K35" s="20" t="s">
        <v>32</v>
      </c>
      <c r="L35" s="20" t="s">
        <v>30</v>
      </c>
      <c r="M35" s="20" t="s">
        <v>32</v>
      </c>
      <c r="N35" s="20" t="s">
        <v>32</v>
      </c>
      <c r="O35" s="20" t="s">
        <v>32</v>
      </c>
      <c r="P35" s="20" t="s">
        <v>32</v>
      </c>
      <c r="Q35" s="26"/>
      <c r="R35" s="26"/>
      <c r="S35" s="26" t="str">
        <f t="shared" si="16"/>
        <v>IT-Hazelnut</v>
      </c>
      <c r="T35" s="26" t="str">
        <f t="shared" si="16"/>
        <v>Indicator</v>
      </c>
      <c r="U35" s="33" t="str">
        <f t="shared" si="16"/>
        <v>Retention of young people</v>
      </c>
      <c r="V35" s="26" t="str">
        <f t="shared" si="16"/>
        <v>Attractiveness of the area</v>
      </c>
      <c r="W35" s="26"/>
      <c r="X35" s="17" t="str">
        <f t="shared" si="17"/>
        <v>Moderate</v>
      </c>
      <c r="Y35" s="26">
        <f>IFERROR(VLOOKUP(H35,LookupTableArrowValues!$B$3:$C$22,2,FALSE),"")</f>
        <v>1</v>
      </c>
      <c r="Z35" s="36">
        <f t="shared" si="20"/>
        <v>0</v>
      </c>
      <c r="AA35" s="35">
        <f>IFERROR(VLOOKUP(I35,LookupTableArrowValues!$B$3:$C$22,2,FALSE),"")</f>
        <v>0</v>
      </c>
      <c r="AB35" s="35">
        <f>IFERROR(VLOOKUP(J35,LookupTableArrowValues!$B$3:$C$22,2,FALSE),"")</f>
        <v>-1</v>
      </c>
      <c r="AC35" s="35">
        <f>IFERROR(VLOOKUP(K35,LookupTableArrowValues!$B$3:$C$22,2,FALSE),"")</f>
        <v>1</v>
      </c>
      <c r="AD35" s="35">
        <f>IFERROR(VLOOKUP(L35,LookupTableArrowValues!$B$3:$C$22,2,FALSE),"")</f>
        <v>0</v>
      </c>
      <c r="AE35" s="26">
        <f>IFERROR(VLOOKUP(M35,LookupTableArrowValues!$B$3:$C$22,2,FALSE),"")</f>
        <v>1</v>
      </c>
      <c r="AF35" s="26">
        <f>IFERROR(VLOOKUP(N35,LookupTableArrowValues!$B$3:$C$22,2,FALSE),"")</f>
        <v>1</v>
      </c>
      <c r="AG35" s="26">
        <f>IFERROR(VLOOKUP(O35,LookupTableArrowValues!$B$3:$C$22,2,FALSE),"")</f>
        <v>1</v>
      </c>
      <c r="AH35" s="26">
        <f>IFERROR(VLOOKUP(P35,LookupTableArrowValues!$B$3:$C$22,2,FALSE),"")</f>
        <v>1</v>
      </c>
      <c r="AI35" s="9">
        <f t="shared" si="19"/>
        <v>1</v>
      </c>
      <c r="AJ35" s="43">
        <f t="shared" si="5"/>
        <v>1</v>
      </c>
    </row>
    <row r="36" spans="1:36" x14ac:dyDescent="0.3">
      <c r="A36" s="3" t="s">
        <v>55</v>
      </c>
      <c r="B36" s="3" t="s">
        <v>26</v>
      </c>
      <c r="C36" s="3" t="s">
        <v>60</v>
      </c>
      <c r="E36" s="17" t="s">
        <v>46</v>
      </c>
      <c r="F36" s="3" t="s">
        <v>29</v>
      </c>
      <c r="H36" s="20" t="s">
        <v>30</v>
      </c>
      <c r="I36" s="20" t="s">
        <v>34</v>
      </c>
      <c r="J36" s="20" t="s">
        <v>34</v>
      </c>
      <c r="K36" s="20" t="s">
        <v>30</v>
      </c>
      <c r="L36" s="20" t="s">
        <v>32</v>
      </c>
      <c r="M36" s="20" t="s">
        <v>32</v>
      </c>
      <c r="N36" s="20" t="s">
        <v>32</v>
      </c>
      <c r="O36" s="20" t="s">
        <v>32</v>
      </c>
      <c r="P36" s="20" t="s">
        <v>36</v>
      </c>
      <c r="Q36" s="26"/>
      <c r="R36" s="26"/>
      <c r="S36" s="26" t="str">
        <f t="shared" ref="S36:S67" si="21">A36</f>
        <v>IT-Hazelnut</v>
      </c>
      <c r="T36" s="26" t="str">
        <f t="shared" ref="T36:T67" si="22">B36</f>
        <v>Resilience attributes</v>
      </c>
      <c r="V36" s="26" t="str">
        <f>W36</f>
        <v>Socially self-organised</v>
      </c>
      <c r="W36" s="26" t="str">
        <f>E36</f>
        <v>Socially self-organised</v>
      </c>
      <c r="X36" s="17" t="str">
        <f t="shared" si="17"/>
        <v>Moderate</v>
      </c>
      <c r="Y36" s="26">
        <f>IFERROR(VLOOKUP(H36,LookupTableArrowValues!$B$3:$C$22,2,FALSE),"")</f>
        <v>0</v>
      </c>
      <c r="Z36" s="36">
        <f t="shared" si="20"/>
        <v>-0.5</v>
      </c>
      <c r="AA36" s="35">
        <f>IFERROR(VLOOKUP(I36,LookupTableArrowValues!$B$3:$C$22,2,FALSE),"")</f>
        <v>-1</v>
      </c>
      <c r="AB36" s="35">
        <f>IFERROR(VLOOKUP(J36,LookupTableArrowValues!$B$3:$C$22,2,FALSE),"")</f>
        <v>-1</v>
      </c>
      <c r="AC36" s="35">
        <f>IFERROR(VLOOKUP(K36,LookupTableArrowValues!$B$3:$C$22,2,FALSE),"")</f>
        <v>0</v>
      </c>
      <c r="AD36" s="35">
        <f>IFERROR(VLOOKUP(L36,LookupTableArrowValues!$B$3:$C$22,2,FALSE),"")</f>
        <v>1</v>
      </c>
      <c r="AE36" s="26">
        <f>IFERROR(VLOOKUP(M36,LookupTableArrowValues!$B$3:$C$22,2,FALSE),"")</f>
        <v>1</v>
      </c>
      <c r="AF36" s="26">
        <f>IFERROR(VLOOKUP(N36,LookupTableArrowValues!$B$3:$C$22,2,FALSE),"")</f>
        <v>1</v>
      </c>
      <c r="AG36" s="26">
        <f>IFERROR(VLOOKUP(O36,LookupTableArrowValues!$B$3:$C$22,2,FALSE),"")</f>
        <v>1</v>
      </c>
      <c r="AH36" s="26">
        <f>IFERROR(VLOOKUP(P36,LookupTableArrowValues!$B$3:$C$22,2,FALSE),"")</f>
        <v>2</v>
      </c>
      <c r="AI36" s="9">
        <f t="shared" si="19"/>
        <v>2</v>
      </c>
      <c r="AJ36" s="43">
        <f t="shared" si="5"/>
        <v>1</v>
      </c>
    </row>
    <row r="37" spans="1:36" x14ac:dyDescent="0.3">
      <c r="A37" s="3" t="s">
        <v>55</v>
      </c>
      <c r="B37" s="3" t="s">
        <v>26</v>
      </c>
      <c r="C37" s="3" t="s">
        <v>61</v>
      </c>
      <c r="E37" s="17" t="s">
        <v>14</v>
      </c>
      <c r="F37" s="3" t="s">
        <v>33</v>
      </c>
      <c r="H37" s="20" t="s">
        <v>32</v>
      </c>
      <c r="I37" s="20" t="s">
        <v>34</v>
      </c>
      <c r="J37" s="20" t="s">
        <v>34</v>
      </c>
      <c r="K37" s="20" t="s">
        <v>32</v>
      </c>
      <c r="L37" s="20" t="s">
        <v>47</v>
      </c>
      <c r="M37" s="20" t="s">
        <v>36</v>
      </c>
      <c r="N37" s="20" t="s">
        <v>32</v>
      </c>
      <c r="O37" s="20" t="s">
        <v>36</v>
      </c>
      <c r="P37" s="20" t="s">
        <v>36</v>
      </c>
      <c r="Q37" s="26"/>
      <c r="S37" s="26" t="str">
        <f t="shared" si="21"/>
        <v>IT-Hazelnut</v>
      </c>
      <c r="T37" s="26" t="str">
        <f t="shared" si="22"/>
        <v>Resilience attributes</v>
      </c>
      <c r="V37" s="26" t="str">
        <f t="shared" ref="V37:V40" si="23">W37</f>
        <v>Production coupled with local and natural capital</v>
      </c>
      <c r="W37" s="26" t="str">
        <f>E37</f>
        <v>Production coupled with local and natural capital</v>
      </c>
      <c r="X37" s="17" t="str">
        <f t="shared" si="17"/>
        <v>Low</v>
      </c>
      <c r="Y37" s="26">
        <f>IFERROR(VLOOKUP(H37,LookupTableArrowValues!$B$3:$C$22,2,FALSE),"")</f>
        <v>1</v>
      </c>
      <c r="Z37" s="36">
        <f t="shared" si="20"/>
        <v>-1</v>
      </c>
      <c r="AA37" s="35">
        <f>IFERROR(VLOOKUP(I37,LookupTableArrowValues!$B$3:$C$22,2,FALSE),"")</f>
        <v>-1</v>
      </c>
      <c r="AB37" s="35">
        <f>IFERROR(VLOOKUP(J37,LookupTableArrowValues!$B$3:$C$22,2,FALSE),"")</f>
        <v>-1</v>
      </c>
      <c r="AC37" s="35">
        <f>IFERROR(VLOOKUP(K37,LookupTableArrowValues!$B$3:$C$22,2,FALSE),"")</f>
        <v>1</v>
      </c>
      <c r="AD37" s="35">
        <f>IFERROR(VLOOKUP(L37,LookupTableArrowValues!$B$3:$C$22,2,FALSE),"")</f>
        <v>-2</v>
      </c>
      <c r="AE37" s="26">
        <f>IFERROR(VLOOKUP(M37,LookupTableArrowValues!$B$3:$C$22,2,FALSE),"")</f>
        <v>2</v>
      </c>
      <c r="AF37" s="26">
        <f>IFERROR(VLOOKUP(N37,LookupTableArrowValues!$B$3:$C$22,2,FALSE),"")</f>
        <v>1</v>
      </c>
      <c r="AG37" s="26">
        <f>IFERROR(VLOOKUP(O37,LookupTableArrowValues!$B$3:$C$22,2,FALSE),"")</f>
        <v>2</v>
      </c>
      <c r="AH37" s="26">
        <f>IFERROR(VLOOKUP(P37,LookupTableArrowValues!$B$3:$C$22,2,FALSE),"")</f>
        <v>2</v>
      </c>
      <c r="AI37" s="9">
        <f t="shared" si="19"/>
        <v>2</v>
      </c>
      <c r="AJ37" s="43">
        <f t="shared" si="5"/>
        <v>1</v>
      </c>
    </row>
    <row r="38" spans="1:36" x14ac:dyDescent="0.3">
      <c r="A38" s="3" t="s">
        <v>55</v>
      </c>
      <c r="B38" s="3" t="s">
        <v>26</v>
      </c>
      <c r="C38" s="3" t="s">
        <v>62</v>
      </c>
      <c r="E38" s="17" t="s">
        <v>62</v>
      </c>
      <c r="F38" s="3" t="s">
        <v>29</v>
      </c>
      <c r="H38" s="20" t="s">
        <v>32</v>
      </c>
      <c r="I38" s="20" t="s">
        <v>34</v>
      </c>
      <c r="J38" s="20" t="s">
        <v>34</v>
      </c>
      <c r="K38" s="20" t="s">
        <v>30</v>
      </c>
      <c r="L38" s="20" t="s">
        <v>30</v>
      </c>
      <c r="M38" s="20" t="s">
        <v>32</v>
      </c>
      <c r="N38" s="20" t="s">
        <v>32</v>
      </c>
      <c r="O38" s="20" t="s">
        <v>32</v>
      </c>
      <c r="P38" s="20" t="s">
        <v>32</v>
      </c>
      <c r="S38" s="9" t="str">
        <f t="shared" si="21"/>
        <v>IT-Hazelnut</v>
      </c>
      <c r="T38" s="9" t="str">
        <f t="shared" si="22"/>
        <v>Resilience attributes</v>
      </c>
      <c r="V38" s="26" t="str">
        <f t="shared" si="23"/>
        <v>Support rural life</v>
      </c>
      <c r="W38" s="26" t="str">
        <f>E38</f>
        <v>Support rural life</v>
      </c>
      <c r="X38" s="17" t="str">
        <f t="shared" si="17"/>
        <v>Moderate</v>
      </c>
      <c r="Y38" s="9">
        <f>IFERROR(VLOOKUP(H38,LookupTableArrowValues!$B$3:$C$22,2,FALSE),"")</f>
        <v>1</v>
      </c>
      <c r="Z38" s="36">
        <f t="shared" si="20"/>
        <v>-0.5</v>
      </c>
      <c r="AA38" s="35">
        <f>IFERROR(VLOOKUP(I38,LookupTableArrowValues!$B$3:$C$22,2,FALSE),"")</f>
        <v>-1</v>
      </c>
      <c r="AB38" s="35">
        <f>IFERROR(VLOOKUP(J38,LookupTableArrowValues!$B$3:$C$22,2,FALSE),"")</f>
        <v>-1</v>
      </c>
      <c r="AC38" s="35">
        <f>IFERROR(VLOOKUP(K38,LookupTableArrowValues!$B$3:$C$22,2,FALSE),"")</f>
        <v>0</v>
      </c>
      <c r="AD38" s="35">
        <f>IFERROR(VLOOKUP(L38,LookupTableArrowValues!$B$3:$C$22,2,FALSE),"")</f>
        <v>0</v>
      </c>
      <c r="AE38" s="9">
        <f>IFERROR(VLOOKUP(M38,LookupTableArrowValues!$B$3:$C$22,2,FALSE),"")</f>
        <v>1</v>
      </c>
      <c r="AF38" s="9">
        <f>IFERROR(VLOOKUP(N38,LookupTableArrowValues!$B$3:$C$22,2,FALSE),"")</f>
        <v>1</v>
      </c>
      <c r="AG38" s="9">
        <f>IFERROR(VLOOKUP(O38,LookupTableArrowValues!$B$3:$C$22,2,FALSE),"")</f>
        <v>1</v>
      </c>
      <c r="AH38" s="9">
        <f>IFERROR(VLOOKUP(P38,LookupTableArrowValues!$B$3:$C$22,2,FALSE),"")</f>
        <v>1</v>
      </c>
      <c r="AI38" s="9">
        <f t="shared" si="19"/>
        <v>1</v>
      </c>
      <c r="AJ38" s="43">
        <f t="shared" si="5"/>
        <v>1</v>
      </c>
    </row>
    <row r="39" spans="1:36" x14ac:dyDescent="0.3">
      <c r="A39" s="3" t="s">
        <v>55</v>
      </c>
      <c r="B39" t="s">
        <v>26</v>
      </c>
      <c r="C39" s="3" t="s">
        <v>43</v>
      </c>
      <c r="E39" s="17" t="s">
        <v>43</v>
      </c>
      <c r="F39" s="3" t="s">
        <v>29</v>
      </c>
      <c r="H39" s="20" t="s">
        <v>32</v>
      </c>
      <c r="I39" s="20" t="s">
        <v>30</v>
      </c>
      <c r="J39" s="20" t="s">
        <v>34</v>
      </c>
      <c r="K39" s="20" t="s">
        <v>32</v>
      </c>
      <c r="L39" s="20" t="s">
        <v>32</v>
      </c>
      <c r="M39" s="20" t="s">
        <v>32</v>
      </c>
      <c r="N39" s="20" t="s">
        <v>32</v>
      </c>
      <c r="O39" s="20" t="s">
        <v>36</v>
      </c>
      <c r="P39" s="20" t="s">
        <v>32</v>
      </c>
      <c r="S39" s="9" t="str">
        <f t="shared" si="21"/>
        <v>IT-Hazelnut</v>
      </c>
      <c r="T39" s="9" t="str">
        <f t="shared" si="22"/>
        <v>Resilience attributes</v>
      </c>
      <c r="V39" s="26" t="str">
        <f t="shared" si="23"/>
        <v>Infrastructure for innovation</v>
      </c>
      <c r="W39" s="26" t="str">
        <f>E39</f>
        <v>Infrastructure for innovation</v>
      </c>
      <c r="X39" s="17" t="str">
        <f t="shared" si="17"/>
        <v>Moderate</v>
      </c>
      <c r="Y39" s="9">
        <f>IFERROR(VLOOKUP(H39,LookupTableArrowValues!$B$3:$C$22,2,FALSE),"")</f>
        <v>1</v>
      </c>
      <c r="Z39" s="36">
        <f t="shared" si="20"/>
        <v>0.5</v>
      </c>
      <c r="AA39" s="35">
        <f>IFERROR(VLOOKUP(I39,LookupTableArrowValues!$B$3:$C$22,2,FALSE),"")</f>
        <v>0</v>
      </c>
      <c r="AB39" s="35">
        <f>IFERROR(VLOOKUP(J39,LookupTableArrowValues!$B$3:$C$22,2,FALSE),"")</f>
        <v>-1</v>
      </c>
      <c r="AC39" s="35">
        <f>IFERROR(VLOOKUP(K39,LookupTableArrowValues!$B$3:$C$22,2,FALSE),"")</f>
        <v>1</v>
      </c>
      <c r="AD39" s="35">
        <f>IFERROR(VLOOKUP(L39,LookupTableArrowValues!$B$3:$C$22,2,FALSE),"")</f>
        <v>1</v>
      </c>
      <c r="AE39" s="9">
        <f>IFERROR(VLOOKUP(M39,LookupTableArrowValues!$B$3:$C$22,2,FALSE),"")</f>
        <v>1</v>
      </c>
      <c r="AF39" s="9">
        <f>IFERROR(VLOOKUP(N39,LookupTableArrowValues!$B$3:$C$22,2,FALSE),"")</f>
        <v>1</v>
      </c>
      <c r="AG39" s="9">
        <f>IFERROR(VLOOKUP(O39,LookupTableArrowValues!$B$3:$C$22,2,FALSE),"")</f>
        <v>2</v>
      </c>
      <c r="AH39" s="9">
        <f>IFERROR(VLOOKUP(P39,LookupTableArrowValues!$B$3:$C$22,2,FALSE),"")</f>
        <v>1</v>
      </c>
      <c r="AI39" s="9">
        <f t="shared" si="19"/>
        <v>2</v>
      </c>
      <c r="AJ39" s="43">
        <f t="shared" si="5"/>
        <v>1</v>
      </c>
    </row>
    <row r="40" spans="1:36" x14ac:dyDescent="0.3">
      <c r="A40" s="3" t="s">
        <v>55</v>
      </c>
      <c r="B40" s="3" t="s">
        <v>26</v>
      </c>
      <c r="C40" s="3" t="s">
        <v>63</v>
      </c>
      <c r="E40" s="17" t="s">
        <v>63</v>
      </c>
      <c r="F40" s="3" t="s">
        <v>33</v>
      </c>
      <c r="H40" s="20" t="s">
        <v>30</v>
      </c>
      <c r="I40" s="20" t="s">
        <v>30</v>
      </c>
      <c r="J40" s="20" t="s">
        <v>34</v>
      </c>
      <c r="K40" s="20" t="s">
        <v>32</v>
      </c>
      <c r="L40" s="20" t="s">
        <v>30</v>
      </c>
      <c r="M40" s="20" t="s">
        <v>30</v>
      </c>
      <c r="N40" s="20" t="s">
        <v>32</v>
      </c>
      <c r="O40" s="20" t="s">
        <v>32</v>
      </c>
      <c r="P40" s="20" t="s">
        <v>36</v>
      </c>
      <c r="S40" s="9" t="str">
        <f t="shared" si="21"/>
        <v>IT-Hazelnut</v>
      </c>
      <c r="T40" s="9" t="str">
        <f t="shared" si="22"/>
        <v>Resilience attributes</v>
      </c>
      <c r="V40" s="26" t="str">
        <f t="shared" si="23"/>
        <v>Diverse policies</v>
      </c>
      <c r="W40" s="26" t="str">
        <f>E40</f>
        <v>Diverse policies</v>
      </c>
      <c r="X40" s="17" t="str">
        <f t="shared" si="17"/>
        <v>Low</v>
      </c>
      <c r="Y40" s="9">
        <f>IFERROR(VLOOKUP(H40,LookupTableArrowValues!$B$3:$C$22,2,FALSE),"")</f>
        <v>0</v>
      </c>
      <c r="Z40" s="36">
        <f t="shared" si="20"/>
        <v>0</v>
      </c>
      <c r="AA40" s="35">
        <f>IFERROR(VLOOKUP(I40,LookupTableArrowValues!$B$3:$C$22,2,FALSE),"")</f>
        <v>0</v>
      </c>
      <c r="AB40" s="35">
        <f>IFERROR(VLOOKUP(J40,LookupTableArrowValues!$B$3:$C$22,2,FALSE),"")</f>
        <v>-1</v>
      </c>
      <c r="AC40" s="35">
        <f>IFERROR(VLOOKUP(K40,LookupTableArrowValues!$B$3:$C$22,2,FALSE),"")</f>
        <v>1</v>
      </c>
      <c r="AD40" s="35">
        <f>IFERROR(VLOOKUP(L40,LookupTableArrowValues!$B$3:$C$22,2,FALSE),"")</f>
        <v>0</v>
      </c>
      <c r="AE40" s="9">
        <f>IFERROR(VLOOKUP(M40,LookupTableArrowValues!$B$3:$C$22,2,FALSE),"")</f>
        <v>0</v>
      </c>
      <c r="AF40" s="9">
        <f>IFERROR(VLOOKUP(N40,LookupTableArrowValues!$B$3:$C$22,2,FALSE),"")</f>
        <v>1</v>
      </c>
      <c r="AG40" s="9">
        <f>IFERROR(VLOOKUP(O40,LookupTableArrowValues!$B$3:$C$22,2,FALSE),"")</f>
        <v>1</v>
      </c>
      <c r="AH40" s="9">
        <f>IFERROR(VLOOKUP(P40,LookupTableArrowValues!$B$3:$C$22,2,FALSE),"")</f>
        <v>2</v>
      </c>
      <c r="AI40" s="9">
        <f t="shared" si="19"/>
        <v>2</v>
      </c>
      <c r="AJ40" s="43">
        <f t="shared" si="5"/>
        <v>0</v>
      </c>
    </row>
    <row r="41" spans="1:36" x14ac:dyDescent="0.3">
      <c r="A41" s="3" t="s">
        <v>2</v>
      </c>
      <c r="B41" s="3" t="s">
        <v>19</v>
      </c>
      <c r="C41" s="3" t="s">
        <v>158</v>
      </c>
      <c r="D41" s="17" t="s">
        <v>64</v>
      </c>
      <c r="F41" s="3" t="s">
        <v>29</v>
      </c>
      <c r="H41" s="20" t="s">
        <v>30</v>
      </c>
      <c r="I41" s="20" t="s">
        <v>31</v>
      </c>
      <c r="J41" s="20"/>
      <c r="K41" s="20"/>
      <c r="L41" s="20"/>
      <c r="M41" s="20" t="s">
        <v>30</v>
      </c>
      <c r="N41" s="20" t="s">
        <v>32</v>
      </c>
      <c r="O41" s="20" t="s">
        <v>32</v>
      </c>
      <c r="P41" s="20" t="s">
        <v>35</v>
      </c>
      <c r="S41" s="9" t="str">
        <f t="shared" si="21"/>
        <v>NL-Arable</v>
      </c>
      <c r="T41" s="9" t="str">
        <f t="shared" si="22"/>
        <v>Indicator</v>
      </c>
      <c r="U41" s="33" t="str">
        <f t="shared" ref="U41:V44" si="24">C41</f>
        <v>Starch potato production</v>
      </c>
      <c r="V41" s="26" t="str">
        <f t="shared" si="24"/>
        <v>Food production</v>
      </c>
      <c r="W41" s="26"/>
      <c r="X41" s="17" t="str">
        <f t="shared" si="17"/>
        <v>Moderate</v>
      </c>
      <c r="Y41" s="9">
        <f>IFERROR(VLOOKUP(H41,LookupTableArrowValues!$B$3:$C$22,2,FALSE),"")</f>
        <v>0</v>
      </c>
      <c r="Z41" s="36">
        <f t="shared" si="18"/>
        <v>-1.5</v>
      </c>
      <c r="AA41" s="18">
        <f>IFERROR(VLOOKUP(I41,LookupTableArrowValues!$B$3:$C$22,2,FALSE),"")</f>
        <v>-1.5</v>
      </c>
      <c r="AB41" s="9" t="str">
        <f>IFERROR(VLOOKUP(J41,LookupTableArrowValues!$B$3:$C$22,2,FALSE),"")</f>
        <v/>
      </c>
      <c r="AC41" s="9" t="str">
        <f>IFERROR(VLOOKUP(K41,LookupTableArrowValues!$B$3:$C$22,2,FALSE),"")</f>
        <v/>
      </c>
      <c r="AD41" s="9" t="str">
        <f>IFERROR(VLOOKUP(L41,LookupTableArrowValues!$B$3:$C$22,2,FALSE),"")</f>
        <v/>
      </c>
      <c r="AE41" s="9">
        <f>IFERROR(VLOOKUP(M41,LookupTableArrowValues!$B$3:$C$22,2,FALSE),"")</f>
        <v>0</v>
      </c>
      <c r="AF41" s="9">
        <f>IFERROR(VLOOKUP(N41,LookupTableArrowValues!$B$3:$C$22,2,FALSE),"")</f>
        <v>1</v>
      </c>
      <c r="AG41" s="9">
        <f>IFERROR(VLOOKUP(O41,LookupTableArrowValues!$B$3:$C$22,2,FALSE),"")</f>
        <v>1</v>
      </c>
      <c r="AH41" s="6">
        <f>IFERROR(VLOOKUP(P41,LookupTableArrowValues!$B$3:$C$22,2,FALSE),"")</f>
        <v>0.5</v>
      </c>
      <c r="AI41" s="9">
        <f t="shared" si="19"/>
        <v>1</v>
      </c>
      <c r="AJ41" s="43">
        <f t="shared" si="5"/>
        <v>0</v>
      </c>
    </row>
    <row r="42" spans="1:36" x14ac:dyDescent="0.3">
      <c r="A42" s="3" t="s">
        <v>2</v>
      </c>
      <c r="B42" t="s">
        <v>19</v>
      </c>
      <c r="C42" s="3" t="s">
        <v>76</v>
      </c>
      <c r="D42" s="17" t="s">
        <v>77</v>
      </c>
      <c r="F42" t="s">
        <v>29</v>
      </c>
      <c r="G42" s="3"/>
      <c r="H42" s="20" t="s">
        <v>32</v>
      </c>
      <c r="I42" s="20" t="s">
        <v>31</v>
      </c>
      <c r="J42" s="20"/>
      <c r="K42" s="20"/>
      <c r="L42" s="20"/>
      <c r="M42" s="20" t="s">
        <v>32</v>
      </c>
      <c r="N42" s="20" t="s">
        <v>32</v>
      </c>
      <c r="O42" s="20" t="s">
        <v>32</v>
      </c>
      <c r="P42" s="20" t="s">
        <v>32</v>
      </c>
      <c r="S42" s="9" t="str">
        <f t="shared" si="21"/>
        <v>NL-Arable</v>
      </c>
      <c r="T42" t="str">
        <f t="shared" si="22"/>
        <v>Indicator</v>
      </c>
      <c r="U42" s="33" t="str">
        <f t="shared" si="24"/>
        <v>Profitability</v>
      </c>
      <c r="V42" s="26" t="str">
        <f t="shared" si="24"/>
        <v>Economic viability</v>
      </c>
      <c r="W42" s="26"/>
      <c r="X42" s="17" t="str">
        <f t="shared" si="17"/>
        <v>Moderate</v>
      </c>
      <c r="Y42" s="9">
        <f>IFERROR(VLOOKUP(H42,LookupTableArrowValues!$B$3:$C$22,2,FALSE),"")</f>
        <v>1</v>
      </c>
      <c r="Z42" s="36">
        <f t="shared" si="18"/>
        <v>-1.5</v>
      </c>
      <c r="AA42" s="9">
        <f>IFERROR(VLOOKUP(I42,LookupTableArrowValues!$B$3:$C$22,2,FALSE),"")</f>
        <v>-1.5</v>
      </c>
      <c r="AB42" s="9" t="str">
        <f>IFERROR(VLOOKUP(J42,LookupTableArrowValues!$B$3:$C$22,2,FALSE),"")</f>
        <v/>
      </c>
      <c r="AC42" s="9" t="str">
        <f>IFERROR(VLOOKUP(K42,LookupTableArrowValues!$B$3:$C$22,2,FALSE),"")</f>
        <v/>
      </c>
      <c r="AD42" s="9" t="str">
        <f>IFERROR(VLOOKUP(L42,LookupTableArrowValues!$B$3:$C$22,2,FALSE),"")</f>
        <v/>
      </c>
      <c r="AE42" s="9">
        <f>IFERROR(VLOOKUP(M42,LookupTableArrowValues!$B$3:$C$22,2,FALSE),"")</f>
        <v>1</v>
      </c>
      <c r="AF42" s="9">
        <f>IFERROR(VLOOKUP(N42,LookupTableArrowValues!$B$3:$C$22,2,FALSE),"")</f>
        <v>1</v>
      </c>
      <c r="AG42" s="9">
        <f>IFERROR(VLOOKUP(O42,LookupTableArrowValues!$B$3:$C$22,2,FALSE),"")</f>
        <v>1</v>
      </c>
      <c r="AH42" s="6">
        <f>IFERROR(VLOOKUP(P42,LookupTableArrowValues!$B$3:$C$22,2,FALSE),"")</f>
        <v>1</v>
      </c>
      <c r="AI42" s="18">
        <f t="shared" ref="AI42:AI81" si="25">MAX(AE42:AH42)</f>
        <v>1</v>
      </c>
      <c r="AJ42" s="43">
        <f t="shared" si="5"/>
        <v>1</v>
      </c>
    </row>
    <row r="43" spans="1:36" x14ac:dyDescent="0.3">
      <c r="A43" s="3" t="s">
        <v>2</v>
      </c>
      <c r="B43" s="3" t="s">
        <v>19</v>
      </c>
      <c r="C43" s="3" t="s">
        <v>112</v>
      </c>
      <c r="D43" s="17" t="s">
        <v>58</v>
      </c>
      <c r="F43" t="s">
        <v>33</v>
      </c>
      <c r="G43" s="3"/>
      <c r="H43" s="20" t="s">
        <v>32</v>
      </c>
      <c r="I43" s="20" t="s">
        <v>31</v>
      </c>
      <c r="J43" s="20"/>
      <c r="K43" s="20"/>
      <c r="L43" s="20"/>
      <c r="M43" s="20" t="s">
        <v>88</v>
      </c>
      <c r="N43" s="20" t="s">
        <v>32</v>
      </c>
      <c r="O43" s="20" t="s">
        <v>36</v>
      </c>
      <c r="P43" s="20" t="s">
        <v>32</v>
      </c>
      <c r="S43" s="9" t="str">
        <f t="shared" si="21"/>
        <v>NL-Arable</v>
      </c>
      <c r="T43" t="str">
        <f t="shared" si="22"/>
        <v>Indicator</v>
      </c>
      <c r="U43" s="33" t="str">
        <f t="shared" si="24"/>
        <v>Soil quality</v>
      </c>
      <c r="V43" s="26" t="str">
        <f t="shared" si="24"/>
        <v>Natural Resources</v>
      </c>
      <c r="W43" s="26"/>
      <c r="X43" s="17" t="str">
        <f t="shared" si="17"/>
        <v>Low</v>
      </c>
      <c r="Y43" s="9">
        <f>IFERROR(VLOOKUP(H43,LookupTableArrowValues!$B$3:$C$22,2,FALSE),"")</f>
        <v>1</v>
      </c>
      <c r="Z43" s="36">
        <f t="shared" si="18"/>
        <v>-1.5</v>
      </c>
      <c r="AA43" s="9">
        <f>IFERROR(VLOOKUP(I43,LookupTableArrowValues!$B$3:$C$22,2,FALSE),"")</f>
        <v>-1.5</v>
      </c>
      <c r="AB43" s="9" t="str">
        <f>IFERROR(VLOOKUP(J43,LookupTableArrowValues!$B$3:$C$22,2,FALSE),"")</f>
        <v/>
      </c>
      <c r="AC43" s="9" t="str">
        <f>IFERROR(VLOOKUP(K43,LookupTableArrowValues!$B$3:$C$22,2,FALSE),"")</f>
        <v/>
      </c>
      <c r="AD43" s="9" t="str">
        <f>IFERROR(VLOOKUP(L43,LookupTableArrowValues!$B$3:$C$22,2,FALSE),"")</f>
        <v/>
      </c>
      <c r="AE43" s="9">
        <f>IFERROR(VLOOKUP(M43,LookupTableArrowValues!$B$3:$C$22,2,FALSE),"")</f>
        <v>0</v>
      </c>
      <c r="AF43" s="9">
        <f>IFERROR(VLOOKUP(N43,LookupTableArrowValues!$B$3:$C$22,2,FALSE),"")</f>
        <v>1</v>
      </c>
      <c r="AG43" s="9">
        <f>IFERROR(VLOOKUP(O43,LookupTableArrowValues!$B$3:$C$22,2,FALSE),"")</f>
        <v>2</v>
      </c>
      <c r="AH43" s="6">
        <f>IFERROR(VLOOKUP(P43,LookupTableArrowValues!$B$3:$C$22,2,FALSE),"")</f>
        <v>1</v>
      </c>
      <c r="AI43" s="18">
        <f t="shared" si="25"/>
        <v>2</v>
      </c>
      <c r="AJ43" s="43">
        <f t="shared" si="5"/>
        <v>0</v>
      </c>
    </row>
    <row r="44" spans="1:36" x14ac:dyDescent="0.3">
      <c r="A44" s="3" t="s">
        <v>2</v>
      </c>
      <c r="B44" s="3" t="s">
        <v>19</v>
      </c>
      <c r="C44" s="3" t="s">
        <v>114</v>
      </c>
      <c r="D44" s="17" t="s">
        <v>58</v>
      </c>
      <c r="F44" t="s">
        <v>29</v>
      </c>
      <c r="G44" s="3"/>
      <c r="H44" s="20" t="s">
        <v>32</v>
      </c>
      <c r="I44" s="20" t="s">
        <v>31</v>
      </c>
      <c r="J44" s="20"/>
      <c r="K44" s="20"/>
      <c r="L44" s="20"/>
      <c r="M44" s="20" t="s">
        <v>91</v>
      </c>
      <c r="N44" s="20" t="s">
        <v>32</v>
      </c>
      <c r="O44" s="20" t="s">
        <v>35</v>
      </c>
      <c r="P44" s="20" t="s">
        <v>32</v>
      </c>
      <c r="S44" s="9" t="str">
        <f t="shared" si="21"/>
        <v>NL-Arable</v>
      </c>
      <c r="T44" t="str">
        <f t="shared" si="22"/>
        <v>Indicator</v>
      </c>
      <c r="U44" s="33" t="str">
        <f t="shared" si="24"/>
        <v>Water availability</v>
      </c>
      <c r="V44" s="26" t="str">
        <f t="shared" si="24"/>
        <v>Natural Resources</v>
      </c>
      <c r="W44" s="26"/>
      <c r="X44" s="17" t="str">
        <f t="shared" si="17"/>
        <v>Moderate</v>
      </c>
      <c r="Y44" s="9">
        <f>IFERROR(VLOOKUP(H44,LookupTableArrowValues!$B$3:$C$22,2,FALSE),"")</f>
        <v>1</v>
      </c>
      <c r="Z44" s="36">
        <f t="shared" si="18"/>
        <v>-1.5</v>
      </c>
      <c r="AA44" s="9">
        <f>IFERROR(VLOOKUP(I44,LookupTableArrowValues!$B$3:$C$22,2,FALSE),"")</f>
        <v>-1.5</v>
      </c>
      <c r="AB44" s="9" t="str">
        <f>IFERROR(VLOOKUP(J44,LookupTableArrowValues!$B$3:$C$22,2,FALSE),"")</f>
        <v/>
      </c>
      <c r="AC44" s="9" t="str">
        <f>IFERROR(VLOOKUP(K44,LookupTableArrowValues!$B$3:$C$22,2,FALSE),"")</f>
        <v/>
      </c>
      <c r="AD44" s="9" t="str">
        <f>IFERROR(VLOOKUP(L44,LookupTableArrowValues!$B$3:$C$22,2,FALSE),"")</f>
        <v/>
      </c>
      <c r="AE44" s="9">
        <f>IFERROR(VLOOKUP(M44,LookupTableArrowValues!$B$3:$C$22,2,FALSE),"")</f>
        <v>-0.5</v>
      </c>
      <c r="AF44" s="9">
        <f>IFERROR(VLOOKUP(N44,LookupTableArrowValues!$B$3:$C$22,2,FALSE),"")</f>
        <v>1</v>
      </c>
      <c r="AG44" s="9">
        <f>IFERROR(VLOOKUP(O44,LookupTableArrowValues!$B$3:$C$22,2,FALSE),"")</f>
        <v>0.5</v>
      </c>
      <c r="AH44" s="6">
        <f>IFERROR(VLOOKUP(P44,LookupTableArrowValues!$B$3:$C$22,2,FALSE),"")</f>
        <v>1</v>
      </c>
      <c r="AI44" s="18">
        <f t="shared" si="25"/>
        <v>1</v>
      </c>
      <c r="AJ44" s="43">
        <f t="shared" si="5"/>
        <v>-0.5</v>
      </c>
    </row>
    <row r="45" spans="1:36" x14ac:dyDescent="0.3">
      <c r="A45" s="3" t="s">
        <v>2</v>
      </c>
      <c r="B45" s="3" t="s">
        <v>26</v>
      </c>
      <c r="C45" s="3" t="s">
        <v>159</v>
      </c>
      <c r="E45" s="17" t="s">
        <v>159</v>
      </c>
      <c r="F45" t="s">
        <v>33</v>
      </c>
      <c r="G45" s="3"/>
      <c r="H45" s="20" t="s">
        <v>30</v>
      </c>
      <c r="I45" s="20" t="s">
        <v>31</v>
      </c>
      <c r="J45" s="20"/>
      <c r="K45" s="20"/>
      <c r="L45" s="20"/>
      <c r="M45" s="20" t="s">
        <v>32</v>
      </c>
      <c r="N45" s="20" t="s">
        <v>32</v>
      </c>
      <c r="O45" s="20" t="s">
        <v>32</v>
      </c>
      <c r="P45" s="20" t="s">
        <v>32</v>
      </c>
      <c r="S45" s="9" t="str">
        <f t="shared" si="21"/>
        <v>NL-Arable</v>
      </c>
      <c r="T45" t="str">
        <f t="shared" si="22"/>
        <v>Resilience attributes</v>
      </c>
      <c r="V45" s="26" t="str">
        <f>W45</f>
        <v>Reasonable profitable</v>
      </c>
      <c r="W45" s="26" t="str">
        <f t="shared" ref="W45:W50" si="26">E45</f>
        <v>Reasonable profitable</v>
      </c>
      <c r="X45" s="17" t="str">
        <f t="shared" si="17"/>
        <v>Low</v>
      </c>
      <c r="Y45" s="9">
        <f>IFERROR(VLOOKUP(H45,LookupTableArrowValues!$B$3:$C$22,2,FALSE),"")</f>
        <v>0</v>
      </c>
      <c r="Z45" s="36">
        <f t="shared" si="18"/>
        <v>-1.5</v>
      </c>
      <c r="AA45" s="9">
        <f>IFERROR(VLOOKUP(I45,LookupTableArrowValues!$B$3:$C$22,2,FALSE),"")</f>
        <v>-1.5</v>
      </c>
      <c r="AB45" s="9" t="str">
        <f>IFERROR(VLOOKUP(J45,LookupTableArrowValues!$B$3:$C$22,2,FALSE),"")</f>
        <v/>
      </c>
      <c r="AC45" s="9" t="str">
        <f>IFERROR(VLOOKUP(K45,LookupTableArrowValues!$B$3:$C$22,2,FALSE),"")</f>
        <v/>
      </c>
      <c r="AD45" s="9" t="str">
        <f>IFERROR(VLOOKUP(L45,LookupTableArrowValues!$B$3:$C$22,2,FALSE),"")</f>
        <v/>
      </c>
      <c r="AE45" s="9">
        <f>IFERROR(VLOOKUP(M45,LookupTableArrowValues!$B$3:$C$22,2,FALSE),"")</f>
        <v>1</v>
      </c>
      <c r="AF45" s="9">
        <f>IFERROR(VLOOKUP(N45,LookupTableArrowValues!$B$3:$C$22,2,FALSE),"")</f>
        <v>1</v>
      </c>
      <c r="AG45" s="9">
        <f>IFERROR(VLOOKUP(O45,LookupTableArrowValues!$B$3:$C$22,2,FALSE),"")</f>
        <v>1</v>
      </c>
      <c r="AH45" s="6">
        <f>IFERROR(VLOOKUP(P45,LookupTableArrowValues!$B$3:$C$22,2,FALSE),"")</f>
        <v>1</v>
      </c>
      <c r="AI45" s="18">
        <f t="shared" si="25"/>
        <v>1</v>
      </c>
      <c r="AJ45" s="43">
        <f t="shared" si="5"/>
        <v>1</v>
      </c>
    </row>
    <row r="46" spans="1:36" x14ac:dyDescent="0.3">
      <c r="A46" s="3" t="s">
        <v>2</v>
      </c>
      <c r="B46" s="3" t="s">
        <v>26</v>
      </c>
      <c r="C46" s="3" t="s">
        <v>160</v>
      </c>
      <c r="E46" s="17" t="s">
        <v>46</v>
      </c>
      <c r="F46" t="s">
        <v>29</v>
      </c>
      <c r="G46" s="3"/>
      <c r="H46" s="20" t="s">
        <v>30</v>
      </c>
      <c r="I46" s="20" t="s">
        <v>31</v>
      </c>
      <c r="J46" s="20"/>
      <c r="K46" s="20"/>
      <c r="L46" s="20"/>
      <c r="M46" s="20" t="s">
        <v>161</v>
      </c>
      <c r="N46" s="20" t="s">
        <v>30</v>
      </c>
      <c r="O46" s="20" t="s">
        <v>32</v>
      </c>
      <c r="P46" s="20" t="s">
        <v>36</v>
      </c>
      <c r="S46" s="9" t="str">
        <f t="shared" si="21"/>
        <v>NL-Arable</v>
      </c>
      <c r="T46" t="str">
        <f t="shared" si="22"/>
        <v>Resilience attributes</v>
      </c>
      <c r="V46" s="26" t="str">
        <f t="shared" ref="V46:V50" si="27">W46</f>
        <v>Socially self-organised</v>
      </c>
      <c r="W46" s="26" t="str">
        <f t="shared" si="26"/>
        <v>Socially self-organised</v>
      </c>
      <c r="X46" s="17" t="str">
        <f t="shared" si="17"/>
        <v>Moderate</v>
      </c>
      <c r="Y46" s="9">
        <f>IFERROR(VLOOKUP(H46,LookupTableArrowValues!$B$3:$C$22,2,FALSE),"")</f>
        <v>0</v>
      </c>
      <c r="Z46" s="36">
        <f t="shared" si="18"/>
        <v>-1.5</v>
      </c>
      <c r="AA46" s="9">
        <f>IFERROR(VLOOKUP(I46,LookupTableArrowValues!$B$3:$C$22,2,FALSE),"")</f>
        <v>-1.5</v>
      </c>
      <c r="AB46" s="9" t="str">
        <f>IFERROR(VLOOKUP(J46,LookupTableArrowValues!$B$3:$C$22,2,FALSE),"")</f>
        <v/>
      </c>
      <c r="AC46" s="9" t="str">
        <f>IFERROR(VLOOKUP(K46,LookupTableArrowValues!$B$3:$C$22,2,FALSE),"")</f>
        <v/>
      </c>
      <c r="AD46" s="9" t="str">
        <f>IFERROR(VLOOKUP(L46,LookupTableArrowValues!$B$3:$C$22,2,FALSE),"")</f>
        <v/>
      </c>
      <c r="AE46" s="9" t="str">
        <f>IFERROR(VLOOKUP(M46,LookupTableArrowValues!$B$3:$C$22,2,FALSE),"")</f>
        <v/>
      </c>
      <c r="AF46" s="9">
        <f>IFERROR(VLOOKUP(N46,LookupTableArrowValues!$B$3:$C$22,2,FALSE),"")</f>
        <v>0</v>
      </c>
      <c r="AG46" s="9">
        <f>IFERROR(VLOOKUP(O46,LookupTableArrowValues!$B$3:$C$22,2,FALSE),"")</f>
        <v>1</v>
      </c>
      <c r="AH46" s="6">
        <f>IFERROR(VLOOKUP(P46,LookupTableArrowValues!$B$3:$C$22,2,FALSE),"")</f>
        <v>2</v>
      </c>
      <c r="AI46" s="18">
        <f t="shared" si="25"/>
        <v>2</v>
      </c>
      <c r="AJ46" s="43">
        <f t="shared" si="5"/>
        <v>0</v>
      </c>
    </row>
    <row r="47" spans="1:36" x14ac:dyDescent="0.3">
      <c r="A47" s="3" t="s">
        <v>2</v>
      </c>
      <c r="B47" s="3" t="s">
        <v>26</v>
      </c>
      <c r="C47" s="3" t="s">
        <v>43</v>
      </c>
      <c r="E47" s="17" t="s">
        <v>43</v>
      </c>
      <c r="F47" t="s">
        <v>29</v>
      </c>
      <c r="G47" s="3"/>
      <c r="H47" s="20" t="s">
        <v>30</v>
      </c>
      <c r="I47" s="20" t="s">
        <v>31</v>
      </c>
      <c r="J47" s="20"/>
      <c r="K47" s="20"/>
      <c r="L47" s="20"/>
      <c r="M47" s="20" t="s">
        <v>35</v>
      </c>
      <c r="N47" s="20" t="s">
        <v>36</v>
      </c>
      <c r="O47" s="20" t="s">
        <v>32</v>
      </c>
      <c r="P47" s="20" t="s">
        <v>32</v>
      </c>
      <c r="S47" s="9" t="str">
        <f t="shared" si="21"/>
        <v>NL-Arable</v>
      </c>
      <c r="T47" t="str">
        <f t="shared" si="22"/>
        <v>Resilience attributes</v>
      </c>
      <c r="V47" s="26" t="str">
        <f t="shared" si="27"/>
        <v>Infrastructure for innovation</v>
      </c>
      <c r="W47" s="26" t="str">
        <f t="shared" si="26"/>
        <v>Infrastructure for innovation</v>
      </c>
      <c r="X47" s="17" t="str">
        <f t="shared" si="17"/>
        <v>Moderate</v>
      </c>
      <c r="Y47" s="9">
        <f>IFERROR(VLOOKUP(H47,LookupTableArrowValues!$B$3:$C$22,2,FALSE),"")</f>
        <v>0</v>
      </c>
      <c r="Z47" s="36">
        <f t="shared" si="18"/>
        <v>-1.5</v>
      </c>
      <c r="AA47" s="9">
        <f>IFERROR(VLOOKUP(I47,LookupTableArrowValues!$B$3:$C$22,2,FALSE),"")</f>
        <v>-1.5</v>
      </c>
      <c r="AB47" s="9" t="str">
        <f>IFERROR(VLOOKUP(J47,LookupTableArrowValues!$B$3:$C$22,2,FALSE),"")</f>
        <v/>
      </c>
      <c r="AC47" s="9" t="str">
        <f>IFERROR(VLOOKUP(K47,LookupTableArrowValues!$B$3:$C$22,2,FALSE),"")</f>
        <v/>
      </c>
      <c r="AD47" s="9" t="str">
        <f>IFERROR(VLOOKUP(L47,LookupTableArrowValues!$B$3:$C$22,2,FALSE),"")</f>
        <v/>
      </c>
      <c r="AE47" s="9">
        <f>IFERROR(VLOOKUP(M47,LookupTableArrowValues!$B$3:$C$22,2,FALSE),"")</f>
        <v>0.5</v>
      </c>
      <c r="AF47" s="9">
        <f>IFERROR(VLOOKUP(N47,LookupTableArrowValues!$B$3:$C$22,2,FALSE),"")</f>
        <v>2</v>
      </c>
      <c r="AG47" s="9">
        <f>IFERROR(VLOOKUP(O47,LookupTableArrowValues!$B$3:$C$22,2,FALSE),"")</f>
        <v>1</v>
      </c>
      <c r="AH47" s="6">
        <f>IFERROR(VLOOKUP(P47,LookupTableArrowValues!$B$3:$C$22,2,FALSE),"")</f>
        <v>1</v>
      </c>
      <c r="AI47" s="18">
        <f t="shared" si="25"/>
        <v>2</v>
      </c>
      <c r="AJ47" s="43">
        <f t="shared" si="5"/>
        <v>0.5</v>
      </c>
    </row>
    <row r="48" spans="1:36" x14ac:dyDescent="0.3">
      <c r="A48" s="3" t="s">
        <v>2</v>
      </c>
      <c r="B48" s="3" t="s">
        <v>26</v>
      </c>
      <c r="C48" s="3" t="s">
        <v>100</v>
      </c>
      <c r="E48" s="17" t="s">
        <v>14</v>
      </c>
      <c r="F48" t="s">
        <v>29</v>
      </c>
      <c r="G48" s="3"/>
      <c r="H48" s="20" t="s">
        <v>30</v>
      </c>
      <c r="I48" s="20" t="s">
        <v>31</v>
      </c>
      <c r="J48" s="20"/>
      <c r="K48" s="20"/>
      <c r="L48" s="20"/>
      <c r="M48" s="20" t="s">
        <v>32</v>
      </c>
      <c r="N48" s="20" t="s">
        <v>32</v>
      </c>
      <c r="O48" s="20" t="s">
        <v>36</v>
      </c>
      <c r="P48" s="20" t="s">
        <v>32</v>
      </c>
      <c r="S48" s="9" t="str">
        <f t="shared" si="21"/>
        <v>NL-Arable</v>
      </c>
      <c r="T48" t="str">
        <f t="shared" si="22"/>
        <v>Resilience attributes</v>
      </c>
      <c r="V48" s="26" t="str">
        <f t="shared" si="27"/>
        <v>Production coupled with local and natural capital</v>
      </c>
      <c r="W48" s="26" t="str">
        <f t="shared" si="26"/>
        <v>Production coupled with local and natural capital</v>
      </c>
      <c r="X48" s="17" t="str">
        <f t="shared" si="17"/>
        <v>Moderate</v>
      </c>
      <c r="Y48" s="9">
        <f>IFERROR(VLOOKUP(H48,LookupTableArrowValues!$B$3:$C$22,2,FALSE),"")</f>
        <v>0</v>
      </c>
      <c r="Z48" s="36">
        <f t="shared" si="18"/>
        <v>-1.5</v>
      </c>
      <c r="AA48" s="9">
        <f>IFERROR(VLOOKUP(I48,LookupTableArrowValues!$B$3:$C$22,2,FALSE),"")</f>
        <v>-1.5</v>
      </c>
      <c r="AB48" s="9" t="str">
        <f>IFERROR(VLOOKUP(J48,LookupTableArrowValues!$B$3:$C$22,2,FALSE),"")</f>
        <v/>
      </c>
      <c r="AC48" s="9" t="str">
        <f>IFERROR(VLOOKUP(K48,LookupTableArrowValues!$B$3:$C$22,2,FALSE),"")</f>
        <v/>
      </c>
      <c r="AD48" s="9" t="str">
        <f>IFERROR(VLOOKUP(L48,LookupTableArrowValues!$B$3:$C$22,2,FALSE),"")</f>
        <v/>
      </c>
      <c r="AE48" s="9">
        <f>IFERROR(VLOOKUP(M48,LookupTableArrowValues!$B$3:$C$22,2,FALSE),"")</f>
        <v>1</v>
      </c>
      <c r="AF48" s="9">
        <f>IFERROR(VLOOKUP(N48,LookupTableArrowValues!$B$3:$C$22,2,FALSE),"")</f>
        <v>1</v>
      </c>
      <c r="AG48" s="9">
        <f>IFERROR(VLOOKUP(O48,LookupTableArrowValues!$B$3:$C$22,2,FALSE),"")</f>
        <v>2</v>
      </c>
      <c r="AH48" s="6">
        <f>IFERROR(VLOOKUP(P48,LookupTableArrowValues!$B$3:$C$22,2,FALSE),"")</f>
        <v>1</v>
      </c>
      <c r="AI48" s="18">
        <f t="shared" si="25"/>
        <v>2</v>
      </c>
      <c r="AJ48" s="43">
        <f t="shared" si="5"/>
        <v>1</v>
      </c>
    </row>
    <row r="49" spans="1:36" x14ac:dyDescent="0.3">
      <c r="A49" s="6" t="s">
        <v>2</v>
      </c>
      <c r="B49" s="6" t="s">
        <v>26</v>
      </c>
      <c r="C49" s="6" t="s">
        <v>15</v>
      </c>
      <c r="D49" s="6"/>
      <c r="E49" s="6" t="s">
        <v>15</v>
      </c>
      <c r="F49" s="6" t="s">
        <v>33</v>
      </c>
      <c r="G49" s="6"/>
      <c r="H49" s="21" t="s">
        <v>30</v>
      </c>
      <c r="I49" s="21" t="s">
        <v>32</v>
      </c>
      <c r="J49" s="21"/>
      <c r="K49" s="21"/>
      <c r="L49" s="21"/>
      <c r="M49" s="21" t="s">
        <v>32</v>
      </c>
      <c r="N49" s="21" t="s">
        <v>30</v>
      </c>
      <c r="O49" s="21" t="s">
        <v>32</v>
      </c>
      <c r="P49" s="21" t="s">
        <v>32</v>
      </c>
      <c r="Q49" s="6"/>
      <c r="R49" s="6"/>
      <c r="S49" s="6" t="str">
        <f t="shared" si="21"/>
        <v>NL-Arable</v>
      </c>
      <c r="T49" s="6" t="str">
        <f t="shared" si="22"/>
        <v>Resilience attributes</v>
      </c>
      <c r="U49" s="6"/>
      <c r="V49" s="26" t="str">
        <f t="shared" si="27"/>
        <v>Functional diversity</v>
      </c>
      <c r="W49" s="26" t="str">
        <f t="shared" si="26"/>
        <v>Functional diversity</v>
      </c>
      <c r="X49" s="17" t="str">
        <f t="shared" si="17"/>
        <v>Low</v>
      </c>
      <c r="Y49" s="6">
        <f>IFERROR(VLOOKUP(H49,LookupTableArrowValues!$B$3:$C$22,2,FALSE),"")</f>
        <v>0</v>
      </c>
      <c r="Z49" s="36">
        <f t="shared" si="18"/>
        <v>1</v>
      </c>
      <c r="AA49" s="6">
        <f>IFERROR(VLOOKUP(I49,LookupTableArrowValues!$B$3:$C$22,2,FALSE),"")</f>
        <v>1</v>
      </c>
      <c r="AB49" s="6" t="str">
        <f>IFERROR(VLOOKUP(J49,LookupTableArrowValues!$B$3:$C$22,2,FALSE),"")</f>
        <v/>
      </c>
      <c r="AC49" s="6" t="str">
        <f>IFERROR(VLOOKUP(K49,LookupTableArrowValues!$B$3:$C$22,2,FALSE),"")</f>
        <v/>
      </c>
      <c r="AD49" s="6" t="str">
        <f>IFERROR(VLOOKUP(L49,LookupTableArrowValues!$B$3:$C$22,2,FALSE),"")</f>
        <v/>
      </c>
      <c r="AE49" s="6">
        <f>IFERROR(VLOOKUP(M49,LookupTableArrowValues!$B$3:$C$22,2,FALSE),"")</f>
        <v>1</v>
      </c>
      <c r="AF49" s="6">
        <f>IFERROR(VLOOKUP(N49,LookupTableArrowValues!$B$3:$C$22,2,FALSE),"")</f>
        <v>0</v>
      </c>
      <c r="AG49" s="6">
        <f>IFERROR(VLOOKUP(O49,LookupTableArrowValues!$B$3:$C$22,2,FALSE),"")</f>
        <v>1</v>
      </c>
      <c r="AH49" s="6">
        <f>IFERROR(VLOOKUP(P49,LookupTableArrowValues!$B$3:$C$22,2,FALSE),"")</f>
        <v>1</v>
      </c>
      <c r="AI49" s="18">
        <f t="shared" si="25"/>
        <v>1</v>
      </c>
      <c r="AJ49" s="43">
        <f t="shared" si="5"/>
        <v>0</v>
      </c>
    </row>
    <row r="50" spans="1:36" x14ac:dyDescent="0.3">
      <c r="A50" s="6" t="s">
        <v>2</v>
      </c>
      <c r="B50" s="6" t="s">
        <v>26</v>
      </c>
      <c r="C50" s="6" t="s">
        <v>162</v>
      </c>
      <c r="D50" s="6"/>
      <c r="E50" s="6" t="s">
        <v>162</v>
      </c>
      <c r="F50" s="6" t="s">
        <v>29</v>
      </c>
      <c r="G50" s="6"/>
      <c r="H50" s="21" t="s">
        <v>30</v>
      </c>
      <c r="I50" s="21" t="s">
        <v>30</v>
      </c>
      <c r="J50" s="21"/>
      <c r="K50" s="21"/>
      <c r="L50" s="21"/>
      <c r="M50" s="21" t="s">
        <v>91</v>
      </c>
      <c r="N50" s="21" t="s">
        <v>32</v>
      </c>
      <c r="O50" s="21" t="s">
        <v>91</v>
      </c>
      <c r="P50" s="21" t="s">
        <v>91</v>
      </c>
      <c r="Q50" s="6"/>
      <c r="R50" s="6"/>
      <c r="S50" s="6" t="str">
        <f t="shared" si="21"/>
        <v>NL-Arable</v>
      </c>
      <c r="T50" s="6" t="str">
        <f t="shared" si="22"/>
        <v>Resilience attributes</v>
      </c>
      <c r="U50" s="6"/>
      <c r="V50" s="26" t="str">
        <f t="shared" si="27"/>
        <v>Exposed to disturbance</v>
      </c>
      <c r="W50" s="26" t="str">
        <f t="shared" si="26"/>
        <v>Exposed to disturbance</v>
      </c>
      <c r="X50" s="17" t="str">
        <f t="shared" si="17"/>
        <v>Moderate</v>
      </c>
      <c r="Y50" s="6">
        <f>IFERROR(VLOOKUP(H50,LookupTableArrowValues!$B$3:$C$22,2,FALSE),"")</f>
        <v>0</v>
      </c>
      <c r="Z50" s="36">
        <f t="shared" si="18"/>
        <v>0</v>
      </c>
      <c r="AA50" s="6">
        <f>IFERROR(VLOOKUP(I50,LookupTableArrowValues!$B$3:$C$22,2,FALSE),"")</f>
        <v>0</v>
      </c>
      <c r="AB50" s="6" t="str">
        <f>IFERROR(VLOOKUP(J50,LookupTableArrowValues!$B$3:$C$22,2,FALSE),"")</f>
        <v/>
      </c>
      <c r="AC50" s="6" t="str">
        <f>IFERROR(VLOOKUP(K50,LookupTableArrowValues!$B$3:$C$22,2,FALSE),"")</f>
        <v/>
      </c>
      <c r="AD50" s="6" t="str">
        <f>IFERROR(VLOOKUP(L50,LookupTableArrowValues!$B$3:$C$22,2,FALSE),"")</f>
        <v/>
      </c>
      <c r="AE50" s="6">
        <f>IFERROR(VLOOKUP(M50,LookupTableArrowValues!$B$3:$C$22,2,FALSE),"")</f>
        <v>-0.5</v>
      </c>
      <c r="AF50" s="6">
        <f>IFERROR(VLOOKUP(N50,LookupTableArrowValues!$B$3:$C$22,2,FALSE),"")</f>
        <v>1</v>
      </c>
      <c r="AG50" s="6">
        <f>IFERROR(VLOOKUP(O50,LookupTableArrowValues!$B$3:$C$22,2,FALSE),"")</f>
        <v>-0.5</v>
      </c>
      <c r="AH50" s="6">
        <f>IFERROR(VLOOKUP(P50,LookupTableArrowValues!$B$3:$C$22,2,FALSE),"")</f>
        <v>-0.5</v>
      </c>
      <c r="AI50" s="18">
        <f t="shared" si="25"/>
        <v>1</v>
      </c>
      <c r="AJ50" s="43">
        <f t="shared" si="5"/>
        <v>-0.5</v>
      </c>
    </row>
    <row r="51" spans="1:36" x14ac:dyDescent="0.3">
      <c r="A51" s="26" t="s">
        <v>11</v>
      </c>
      <c r="B51" s="26" t="s">
        <v>19</v>
      </c>
      <c r="C51" s="26" t="s">
        <v>215</v>
      </c>
      <c r="D51" s="26" t="s">
        <v>64</v>
      </c>
      <c r="E51" s="26"/>
      <c r="F51" s="26" t="s">
        <v>29</v>
      </c>
      <c r="G51" s="26"/>
      <c r="H51" s="20" t="s">
        <v>30</v>
      </c>
      <c r="I51" s="20" t="s">
        <v>31</v>
      </c>
      <c r="J51" s="20"/>
      <c r="K51" s="20"/>
      <c r="L51" s="20"/>
      <c r="M51" s="20" t="s">
        <v>32</v>
      </c>
      <c r="N51" s="20" t="s">
        <v>30</v>
      </c>
      <c r="O51" s="20" t="s">
        <v>30</v>
      </c>
      <c r="P51" s="20"/>
      <c r="S51" s="9" t="str">
        <f t="shared" si="21"/>
        <v>PL-Horticulture</v>
      </c>
      <c r="T51" t="str">
        <f t="shared" si="22"/>
        <v>Indicator</v>
      </c>
      <c r="U51" s="33" t="str">
        <f t="shared" ref="U51:V54" si="28">C51</f>
        <v>Utilised agricultural area</v>
      </c>
      <c r="V51" s="26" t="str">
        <f t="shared" si="28"/>
        <v>Food production</v>
      </c>
      <c r="W51" s="26"/>
      <c r="X51" s="17" t="str">
        <f t="shared" si="17"/>
        <v>Moderate</v>
      </c>
      <c r="Y51" s="9">
        <f>IFERROR(VLOOKUP(H51,LookupTableArrowValues!$B$3:$C$22,2,FALSE),"")</f>
        <v>0</v>
      </c>
      <c r="Z51" s="36">
        <f t="shared" si="18"/>
        <v>-1.5</v>
      </c>
      <c r="AA51" s="9">
        <f>IFERROR(VLOOKUP(I51,LookupTableArrowValues!$B$3:$C$22,2,FALSE),"")</f>
        <v>-1.5</v>
      </c>
      <c r="AB51" s="9" t="str">
        <f>IFERROR(VLOOKUP(J51,LookupTableArrowValues!$B$3:$C$22,2,FALSE),"")</f>
        <v/>
      </c>
      <c r="AC51" s="9" t="str">
        <f>IFERROR(VLOOKUP(K51,LookupTableArrowValues!$B$3:$C$22,2,FALSE),"")</f>
        <v/>
      </c>
      <c r="AD51" s="9" t="str">
        <f>IFERROR(VLOOKUP(L51,LookupTableArrowValues!$B$3:$C$22,2,FALSE),"")</f>
        <v/>
      </c>
      <c r="AE51" s="9">
        <f>IFERROR(VLOOKUP(M51,LookupTableArrowValues!$B$3:$C$22,2,FALSE),"")</f>
        <v>1</v>
      </c>
      <c r="AF51" s="9">
        <f>IFERROR(VLOOKUP(N51,LookupTableArrowValues!$B$3:$C$22,2,FALSE),"")</f>
        <v>0</v>
      </c>
      <c r="AG51" s="9">
        <f>IFERROR(VLOOKUP(O51,LookupTableArrowValues!$B$3:$C$22,2,FALSE),"")</f>
        <v>0</v>
      </c>
      <c r="AH51" s="9" t="str">
        <f>IFERROR(VLOOKUP(P51,LookupTableArrowValues!$B$3:$C$22,2,FALSE),"")</f>
        <v/>
      </c>
      <c r="AI51" s="18">
        <f t="shared" si="25"/>
        <v>1</v>
      </c>
      <c r="AJ51" s="43">
        <f t="shared" si="5"/>
        <v>0</v>
      </c>
    </row>
    <row r="52" spans="1:36" x14ac:dyDescent="0.3">
      <c r="A52" s="26" t="s">
        <v>11</v>
      </c>
      <c r="B52" s="26" t="s">
        <v>19</v>
      </c>
      <c r="C52" s="26" t="s">
        <v>216</v>
      </c>
      <c r="D52" s="26" t="s">
        <v>77</v>
      </c>
      <c r="E52" s="26"/>
      <c r="F52" s="26" t="s">
        <v>33</v>
      </c>
      <c r="G52" s="26"/>
      <c r="H52" s="20" t="s">
        <v>34</v>
      </c>
      <c r="I52" s="20" t="s">
        <v>31</v>
      </c>
      <c r="J52" s="20"/>
      <c r="K52" s="20"/>
      <c r="L52" s="20"/>
      <c r="M52" s="20" t="s">
        <v>35</v>
      </c>
      <c r="N52" s="20" t="s">
        <v>35</v>
      </c>
      <c r="O52" s="20" t="s">
        <v>36</v>
      </c>
      <c r="P52" s="20"/>
      <c r="S52" s="9" t="str">
        <f t="shared" si="21"/>
        <v>PL-Horticulture</v>
      </c>
      <c r="T52" t="str">
        <f t="shared" si="22"/>
        <v>Indicator</v>
      </c>
      <c r="U52" s="33" t="str">
        <f t="shared" si="28"/>
        <v>Purchase prices for agricultural products</v>
      </c>
      <c r="V52" s="26" t="str">
        <f t="shared" si="28"/>
        <v>Economic viability</v>
      </c>
      <c r="W52" s="26"/>
      <c r="X52" s="17" t="str">
        <f t="shared" si="17"/>
        <v>Low</v>
      </c>
      <c r="Y52" s="9">
        <f>IFERROR(VLOOKUP(H52,LookupTableArrowValues!$B$3:$C$22,2,FALSE),"")</f>
        <v>-1</v>
      </c>
      <c r="Z52" s="36">
        <f t="shared" si="18"/>
        <v>-1.5</v>
      </c>
      <c r="AA52" s="9">
        <f>IFERROR(VLOOKUP(I52,LookupTableArrowValues!$B$3:$C$22,2,FALSE),"")</f>
        <v>-1.5</v>
      </c>
      <c r="AB52" s="9" t="str">
        <f>IFERROR(VLOOKUP(J52,LookupTableArrowValues!$B$3:$C$22,2,FALSE),"")</f>
        <v/>
      </c>
      <c r="AC52" s="9" t="str">
        <f>IFERROR(VLOOKUP(K52,LookupTableArrowValues!$B$3:$C$22,2,FALSE),"")</f>
        <v/>
      </c>
      <c r="AD52" s="9" t="str">
        <f>IFERROR(VLOOKUP(L52,LookupTableArrowValues!$B$3:$C$22,2,FALSE),"")</f>
        <v/>
      </c>
      <c r="AE52" s="9">
        <f>IFERROR(VLOOKUP(M52,LookupTableArrowValues!$B$3:$C$22,2,FALSE),"")</f>
        <v>0.5</v>
      </c>
      <c r="AF52" s="9">
        <f>IFERROR(VLOOKUP(N52,LookupTableArrowValues!$B$3:$C$22,2,FALSE),"")</f>
        <v>0.5</v>
      </c>
      <c r="AG52" s="9">
        <f>IFERROR(VLOOKUP(O52,LookupTableArrowValues!$B$3:$C$22,2,FALSE),"")</f>
        <v>2</v>
      </c>
      <c r="AH52" s="9" t="str">
        <f>IFERROR(VLOOKUP(P52,LookupTableArrowValues!$B$3:$C$22,2,FALSE),"")</f>
        <v/>
      </c>
      <c r="AI52" s="18">
        <f t="shared" si="25"/>
        <v>2</v>
      </c>
      <c r="AJ52" s="43">
        <f t="shared" si="5"/>
        <v>0.5</v>
      </c>
    </row>
    <row r="53" spans="1:36" x14ac:dyDescent="0.3">
      <c r="A53" s="26" t="s">
        <v>11</v>
      </c>
      <c r="B53" s="26" t="s">
        <v>19</v>
      </c>
      <c r="C53" s="26" t="s">
        <v>12</v>
      </c>
      <c r="D53" s="26" t="s">
        <v>77</v>
      </c>
      <c r="E53" s="26"/>
      <c r="F53" s="26" t="s">
        <v>29</v>
      </c>
      <c r="G53" s="26"/>
      <c r="H53" s="20" t="s">
        <v>34</v>
      </c>
      <c r="I53" s="20" t="s">
        <v>31</v>
      </c>
      <c r="J53" s="20"/>
      <c r="K53" s="20"/>
      <c r="L53" s="20"/>
      <c r="M53" s="20" t="s">
        <v>35</v>
      </c>
      <c r="N53" s="20" t="s">
        <v>35</v>
      </c>
      <c r="O53" s="20" t="s">
        <v>35</v>
      </c>
      <c r="P53" s="20"/>
      <c r="S53" s="9" t="str">
        <f t="shared" si="21"/>
        <v>PL-Horticulture</v>
      </c>
      <c r="T53" t="str">
        <f t="shared" si="22"/>
        <v>Indicator</v>
      </c>
      <c r="U53" s="33" t="str">
        <f t="shared" si="28"/>
        <v>Income dynamics</v>
      </c>
      <c r="V53" s="26" t="str">
        <f t="shared" si="28"/>
        <v>Economic viability</v>
      </c>
      <c r="W53" s="26"/>
      <c r="X53" s="17" t="str">
        <f t="shared" si="17"/>
        <v>Moderate</v>
      </c>
      <c r="Y53" s="9">
        <f>IFERROR(VLOOKUP(H53,LookupTableArrowValues!$B$3:$C$22,2,FALSE),"")</f>
        <v>-1</v>
      </c>
      <c r="Z53" s="36">
        <f t="shared" si="18"/>
        <v>-1.5</v>
      </c>
      <c r="AA53" s="9">
        <f>IFERROR(VLOOKUP(I53,LookupTableArrowValues!$B$3:$C$22,2,FALSE),"")</f>
        <v>-1.5</v>
      </c>
      <c r="AB53" s="9" t="str">
        <f>IFERROR(VLOOKUP(J53,LookupTableArrowValues!$B$3:$C$22,2,FALSE),"")</f>
        <v/>
      </c>
      <c r="AC53" s="9" t="str">
        <f>IFERROR(VLOOKUP(K53,LookupTableArrowValues!$B$3:$C$22,2,FALSE),"")</f>
        <v/>
      </c>
      <c r="AD53" s="9" t="str">
        <f>IFERROR(VLOOKUP(L53,LookupTableArrowValues!$B$3:$C$22,2,FALSE),"")</f>
        <v/>
      </c>
      <c r="AE53" s="9">
        <f>IFERROR(VLOOKUP(M53,LookupTableArrowValues!$B$3:$C$22,2,FALSE),"")</f>
        <v>0.5</v>
      </c>
      <c r="AF53" s="9">
        <f>IFERROR(VLOOKUP(N53,LookupTableArrowValues!$B$3:$C$22,2,FALSE),"")</f>
        <v>0.5</v>
      </c>
      <c r="AG53" s="9">
        <f>IFERROR(VLOOKUP(O53,LookupTableArrowValues!$B$3:$C$22,2,FALSE),"")</f>
        <v>0.5</v>
      </c>
      <c r="AH53" s="9" t="str">
        <f>IFERROR(VLOOKUP(P53,LookupTableArrowValues!$B$3:$C$22,2,FALSE),"")</f>
        <v/>
      </c>
      <c r="AI53" s="18">
        <f t="shared" si="25"/>
        <v>0.5</v>
      </c>
      <c r="AJ53" s="43">
        <f t="shared" si="5"/>
        <v>0.5</v>
      </c>
    </row>
    <row r="54" spans="1:36" x14ac:dyDescent="0.3">
      <c r="A54" s="26" t="s">
        <v>11</v>
      </c>
      <c r="B54" s="26" t="s">
        <v>19</v>
      </c>
      <c r="C54" s="26" t="s">
        <v>13</v>
      </c>
      <c r="D54" s="26" t="s">
        <v>77</v>
      </c>
      <c r="E54" s="26"/>
      <c r="F54" s="26" t="s">
        <v>33</v>
      </c>
      <c r="G54" s="26"/>
      <c r="H54" s="20" t="s">
        <v>34</v>
      </c>
      <c r="I54" s="20" t="s">
        <v>31</v>
      </c>
      <c r="J54" s="20"/>
      <c r="K54" s="20"/>
      <c r="L54" s="20"/>
      <c r="M54" s="20" t="s">
        <v>35</v>
      </c>
      <c r="N54" s="20" t="s">
        <v>35</v>
      </c>
      <c r="O54" s="20" t="s">
        <v>30</v>
      </c>
      <c r="P54" s="20"/>
      <c r="S54" s="9" t="str">
        <f t="shared" si="21"/>
        <v>PL-Horticulture</v>
      </c>
      <c r="T54" t="str">
        <f t="shared" si="22"/>
        <v>Indicator</v>
      </c>
      <c r="U54" s="33" t="str">
        <f t="shared" si="28"/>
        <v>Labour costs</v>
      </c>
      <c r="V54" s="26" t="str">
        <f t="shared" si="28"/>
        <v>Economic viability</v>
      </c>
      <c r="W54" s="26"/>
      <c r="X54" s="17" t="str">
        <f t="shared" si="17"/>
        <v>Low</v>
      </c>
      <c r="Y54" s="9">
        <f>IFERROR(VLOOKUP(H54,LookupTableArrowValues!$B$3:$C$22,2,FALSE),"")</f>
        <v>-1</v>
      </c>
      <c r="Z54" s="36">
        <f t="shared" si="18"/>
        <v>-1.5</v>
      </c>
      <c r="AA54" s="9">
        <f>IFERROR(VLOOKUP(I54,LookupTableArrowValues!$B$3:$C$22,2,FALSE),"")</f>
        <v>-1.5</v>
      </c>
      <c r="AB54" s="9" t="str">
        <f>IFERROR(VLOOKUP(J54,LookupTableArrowValues!$B$3:$C$22,2,FALSE),"")</f>
        <v/>
      </c>
      <c r="AC54" s="9" t="str">
        <f>IFERROR(VLOOKUP(K54,LookupTableArrowValues!$B$3:$C$22,2,FALSE),"")</f>
        <v/>
      </c>
      <c r="AD54" s="9" t="str">
        <f>IFERROR(VLOOKUP(L54,LookupTableArrowValues!$B$3:$C$22,2,FALSE),"")</f>
        <v/>
      </c>
      <c r="AE54" s="9">
        <f>IFERROR(VLOOKUP(M54,LookupTableArrowValues!$B$3:$C$22,2,FALSE),"")</f>
        <v>0.5</v>
      </c>
      <c r="AF54" s="9">
        <f>IFERROR(VLOOKUP(N54,LookupTableArrowValues!$B$3:$C$22,2,FALSE),"")</f>
        <v>0.5</v>
      </c>
      <c r="AG54" s="9">
        <f>IFERROR(VLOOKUP(O54,LookupTableArrowValues!$B$3:$C$22,2,FALSE),"")</f>
        <v>0</v>
      </c>
      <c r="AH54" s="9" t="str">
        <f>IFERROR(VLOOKUP(P54,LookupTableArrowValues!$B$3:$C$22,2,FALSE),"")</f>
        <v/>
      </c>
      <c r="AI54" s="18">
        <f t="shared" si="25"/>
        <v>0.5</v>
      </c>
      <c r="AJ54" s="43">
        <f t="shared" si="5"/>
        <v>0</v>
      </c>
    </row>
    <row r="55" spans="1:36" x14ac:dyDescent="0.3">
      <c r="A55" s="26" t="s">
        <v>11</v>
      </c>
      <c r="B55" s="26" t="s">
        <v>26</v>
      </c>
      <c r="C55" s="26" t="s">
        <v>122</v>
      </c>
      <c r="D55" s="26"/>
      <c r="E55" s="26" t="s">
        <v>14</v>
      </c>
      <c r="F55" s="26" t="s">
        <v>29</v>
      </c>
      <c r="G55" s="26"/>
      <c r="H55" s="20" t="s">
        <v>34</v>
      </c>
      <c r="I55" s="20" t="s">
        <v>31</v>
      </c>
      <c r="J55" s="20"/>
      <c r="K55" s="20"/>
      <c r="L55" s="20"/>
      <c r="M55" s="20" t="s">
        <v>32</v>
      </c>
      <c r="N55" s="20" t="s">
        <v>32</v>
      </c>
      <c r="O55" s="20" t="s">
        <v>37</v>
      </c>
      <c r="P55" s="20"/>
      <c r="S55" s="9" t="str">
        <f t="shared" si="21"/>
        <v>PL-Horticulture</v>
      </c>
      <c r="T55" t="str">
        <f t="shared" si="22"/>
        <v>Resilience attributes</v>
      </c>
      <c r="V55" s="26" t="str">
        <f>W55</f>
        <v>Production coupled with local and natural capital</v>
      </c>
      <c r="W55" s="26" t="str">
        <f>E55</f>
        <v>Production coupled with local and natural capital</v>
      </c>
      <c r="X55" s="17" t="str">
        <f t="shared" si="17"/>
        <v>Moderate</v>
      </c>
      <c r="Y55" s="9">
        <f>IFERROR(VLOOKUP(H55,LookupTableArrowValues!$B$3:$C$22,2,FALSE),"")</f>
        <v>-1</v>
      </c>
      <c r="Z55" s="36">
        <f t="shared" si="18"/>
        <v>-1.5</v>
      </c>
      <c r="AA55" s="9">
        <f>IFERROR(VLOOKUP(I55,LookupTableArrowValues!$B$3:$C$22,2,FALSE),"")</f>
        <v>-1.5</v>
      </c>
      <c r="AB55" s="9" t="str">
        <f>IFERROR(VLOOKUP(J55,LookupTableArrowValues!$B$3:$C$22,2,FALSE),"")</f>
        <v/>
      </c>
      <c r="AC55" s="9" t="str">
        <f>IFERROR(VLOOKUP(K55,LookupTableArrowValues!$B$3:$C$22,2,FALSE),"")</f>
        <v/>
      </c>
      <c r="AD55" s="9" t="str">
        <f>IFERROR(VLOOKUP(L55,LookupTableArrowValues!$B$3:$C$22,2,FALSE),"")</f>
        <v/>
      </c>
      <c r="AE55" s="9">
        <f>IFERROR(VLOOKUP(M55,LookupTableArrowValues!$B$3:$C$22,2,FALSE),"")</f>
        <v>1</v>
      </c>
      <c r="AF55" s="9">
        <f>IFERROR(VLOOKUP(N55,LookupTableArrowValues!$B$3:$C$22,2,FALSE),"")</f>
        <v>1</v>
      </c>
      <c r="AG55" s="9">
        <f>IFERROR(VLOOKUP(O55,LookupTableArrowValues!$B$3:$C$22,2,FALSE),"")</f>
        <v>1.5</v>
      </c>
      <c r="AH55" s="9" t="str">
        <f>IFERROR(VLOOKUP(P55,LookupTableArrowValues!$B$3:$C$22,2,FALSE),"")</f>
        <v/>
      </c>
      <c r="AI55" s="18">
        <f t="shared" si="25"/>
        <v>1.5</v>
      </c>
      <c r="AJ55" s="43">
        <f t="shared" si="5"/>
        <v>1</v>
      </c>
    </row>
    <row r="56" spans="1:36" x14ac:dyDescent="0.3">
      <c r="A56" s="26" t="s">
        <v>11</v>
      </c>
      <c r="B56" s="26" t="s">
        <v>26</v>
      </c>
      <c r="C56" s="26" t="s">
        <v>15</v>
      </c>
      <c r="D56" s="26"/>
      <c r="E56" s="26" t="s">
        <v>15</v>
      </c>
      <c r="F56" s="26" t="s">
        <v>33</v>
      </c>
      <c r="G56" s="26"/>
      <c r="H56" s="20" t="s">
        <v>30</v>
      </c>
      <c r="I56" s="20" t="s">
        <v>31</v>
      </c>
      <c r="J56" s="20"/>
      <c r="K56" s="20"/>
      <c r="L56" s="20"/>
      <c r="M56" s="20" t="s">
        <v>38</v>
      </c>
      <c r="N56" s="20" t="s">
        <v>30</v>
      </c>
      <c r="O56" s="20" t="s">
        <v>38</v>
      </c>
      <c r="P56" s="20"/>
      <c r="S56" s="13" t="str">
        <f t="shared" si="21"/>
        <v>PL-Horticulture</v>
      </c>
      <c r="T56" s="13" t="str">
        <f t="shared" si="22"/>
        <v>Resilience attributes</v>
      </c>
      <c r="V56" s="26" t="str">
        <f t="shared" ref="V56:V58" si="29">W56</f>
        <v>Functional diversity</v>
      </c>
      <c r="W56" s="26" t="str">
        <f>E56</f>
        <v>Functional diversity</v>
      </c>
      <c r="X56" s="17" t="str">
        <f t="shared" si="17"/>
        <v>Low</v>
      </c>
      <c r="Y56" s="13">
        <f>IFERROR(VLOOKUP(H56,LookupTableArrowValues!$B$3:$C$22,2,FALSE),"")</f>
        <v>0</v>
      </c>
      <c r="Z56" s="36">
        <f t="shared" si="18"/>
        <v>-1.5</v>
      </c>
      <c r="AA56" s="13">
        <f>IFERROR(VLOOKUP(I56,LookupTableArrowValues!$B$3:$C$22,2,FALSE),"")</f>
        <v>-1.5</v>
      </c>
      <c r="AB56" s="13" t="str">
        <f>IFERROR(VLOOKUP(J56,LookupTableArrowValues!$B$3:$C$22,2,FALSE),"")</f>
        <v/>
      </c>
      <c r="AC56" s="13" t="str">
        <f>IFERROR(VLOOKUP(K56,LookupTableArrowValues!$B$3:$C$22,2,FALSE),"")</f>
        <v/>
      </c>
      <c r="AD56" s="13" t="str">
        <f>IFERROR(VLOOKUP(L56,LookupTableArrowValues!$B$3:$C$22,2,FALSE),"")</f>
        <v/>
      </c>
      <c r="AE56" s="13">
        <f>IFERROR(VLOOKUP(M56,LookupTableArrowValues!$B$3:$C$22,2,FALSE),"")</f>
        <v>-0.5</v>
      </c>
      <c r="AF56" s="13">
        <f>IFERROR(VLOOKUP(N56,LookupTableArrowValues!$B$3:$C$22,2,FALSE),"")</f>
        <v>0</v>
      </c>
      <c r="AG56" s="13">
        <f>IFERROR(VLOOKUP(O56,LookupTableArrowValues!$B$3:$C$22,2,FALSE),"")</f>
        <v>-0.5</v>
      </c>
      <c r="AH56" s="19" t="str">
        <f>IFERROR(VLOOKUP(P56,LookupTableArrowValues!$B$3:$C$22,2,FALSE),"")</f>
        <v/>
      </c>
      <c r="AI56" s="18">
        <f t="shared" si="25"/>
        <v>0</v>
      </c>
      <c r="AJ56" s="43">
        <f t="shared" si="5"/>
        <v>-0.5</v>
      </c>
    </row>
    <row r="57" spans="1:36" x14ac:dyDescent="0.3">
      <c r="A57" s="26" t="s">
        <v>11</v>
      </c>
      <c r="B57" s="26" t="s">
        <v>26</v>
      </c>
      <c r="C57" s="26" t="s">
        <v>16</v>
      </c>
      <c r="D57" s="26"/>
      <c r="E57" s="26" t="s">
        <v>16</v>
      </c>
      <c r="F57" s="26" t="s">
        <v>33</v>
      </c>
      <c r="G57" s="26"/>
      <c r="H57" s="20" t="s">
        <v>30</v>
      </c>
      <c r="I57" s="20" t="s">
        <v>31</v>
      </c>
      <c r="J57" s="20"/>
      <c r="K57" s="20"/>
      <c r="L57" s="20"/>
      <c r="M57" s="20" t="s">
        <v>35</v>
      </c>
      <c r="N57" s="20" t="s">
        <v>39</v>
      </c>
      <c r="O57" s="20" t="s">
        <v>38</v>
      </c>
      <c r="P57" s="20"/>
      <c r="S57" s="13" t="str">
        <f t="shared" si="21"/>
        <v>PL-Horticulture</v>
      </c>
      <c r="T57" s="13" t="str">
        <f t="shared" si="22"/>
        <v>Resilience attributes</v>
      </c>
      <c r="V57" s="26" t="str">
        <f t="shared" si="29"/>
        <v>Response diversity</v>
      </c>
      <c r="W57" s="26" t="str">
        <f>E57</f>
        <v>Response diversity</v>
      </c>
      <c r="X57" s="17" t="str">
        <f t="shared" si="17"/>
        <v>Low</v>
      </c>
      <c r="Y57" s="13">
        <f>IFERROR(VLOOKUP(H57,LookupTableArrowValues!$B$3:$C$22,2,FALSE),"")</f>
        <v>0</v>
      </c>
      <c r="Z57" s="36">
        <f t="shared" si="18"/>
        <v>-1.5</v>
      </c>
      <c r="AA57" s="13">
        <f>IFERROR(VLOOKUP(I57,LookupTableArrowValues!$B$3:$C$22,2,FALSE),"")</f>
        <v>-1.5</v>
      </c>
      <c r="AB57" s="13" t="str">
        <f>IFERROR(VLOOKUP(J57,LookupTableArrowValues!$B$3:$C$22,2,FALSE),"")</f>
        <v/>
      </c>
      <c r="AC57" s="13" t="str">
        <f>IFERROR(VLOOKUP(K57,LookupTableArrowValues!$B$3:$C$22,2,FALSE),"")</f>
        <v/>
      </c>
      <c r="AD57" s="13" t="str">
        <f>IFERROR(VLOOKUP(L57,LookupTableArrowValues!$B$3:$C$22,2,FALSE),"")</f>
        <v/>
      </c>
      <c r="AE57" s="13">
        <f>IFERROR(VLOOKUP(M57,LookupTableArrowValues!$B$3:$C$22,2,FALSE),"")</f>
        <v>0.5</v>
      </c>
      <c r="AF57" s="13">
        <f>IFERROR(VLOOKUP(N57,LookupTableArrowValues!$B$3:$C$22,2,FALSE),"")</f>
        <v>0</v>
      </c>
      <c r="AG57" s="13">
        <f>IFERROR(VLOOKUP(O57,LookupTableArrowValues!$B$3:$C$22,2,FALSE),"")</f>
        <v>-0.5</v>
      </c>
      <c r="AH57" s="19" t="str">
        <f>IFERROR(VLOOKUP(P57,LookupTableArrowValues!$B$3:$C$22,2,FALSE),"")</f>
        <v/>
      </c>
      <c r="AI57" s="18">
        <f t="shared" si="25"/>
        <v>0.5</v>
      </c>
      <c r="AJ57" s="43">
        <f t="shared" si="5"/>
        <v>-0.5</v>
      </c>
    </row>
    <row r="58" spans="1:36" x14ac:dyDescent="0.3">
      <c r="A58" s="26" t="s">
        <v>11</v>
      </c>
      <c r="B58" s="26" t="s">
        <v>26</v>
      </c>
      <c r="C58" s="26" t="s">
        <v>17</v>
      </c>
      <c r="D58" s="26"/>
      <c r="E58" s="26" t="s">
        <v>159</v>
      </c>
      <c r="F58" s="26" t="s">
        <v>33</v>
      </c>
      <c r="G58" s="26"/>
      <c r="H58" s="20" t="s">
        <v>34</v>
      </c>
      <c r="I58" s="20" t="s">
        <v>31</v>
      </c>
      <c r="J58" s="20"/>
      <c r="K58" s="20"/>
      <c r="L58" s="20"/>
      <c r="M58" s="20" t="s">
        <v>30</v>
      </c>
      <c r="N58" s="20" t="s">
        <v>35</v>
      </c>
      <c r="O58" s="20" t="s">
        <v>39</v>
      </c>
      <c r="P58" s="20"/>
      <c r="S58" s="13" t="str">
        <f t="shared" si="21"/>
        <v>PL-Horticulture</v>
      </c>
      <c r="T58" s="13" t="str">
        <f t="shared" si="22"/>
        <v>Resilience attributes</v>
      </c>
      <c r="V58" s="26" t="str">
        <f t="shared" si="29"/>
        <v>Reasonable profitable</v>
      </c>
      <c r="W58" s="26" t="str">
        <f>E58</f>
        <v>Reasonable profitable</v>
      </c>
      <c r="X58" s="17" t="str">
        <f t="shared" si="17"/>
        <v>Low</v>
      </c>
      <c r="Y58" s="13">
        <f>IFERROR(VLOOKUP(H58,LookupTableArrowValues!$B$3:$C$22,2,FALSE),"")</f>
        <v>-1</v>
      </c>
      <c r="Z58" s="36">
        <f t="shared" si="18"/>
        <v>-1.5</v>
      </c>
      <c r="AA58" s="13">
        <f>IFERROR(VLOOKUP(I58,LookupTableArrowValues!$B$3:$C$22,2,FALSE),"")</f>
        <v>-1.5</v>
      </c>
      <c r="AB58" s="13" t="str">
        <f>IFERROR(VLOOKUP(J58,LookupTableArrowValues!$B$3:$C$22,2,FALSE),"")</f>
        <v/>
      </c>
      <c r="AC58" s="13" t="str">
        <f>IFERROR(VLOOKUP(K58,LookupTableArrowValues!$B$3:$C$22,2,FALSE),"")</f>
        <v/>
      </c>
      <c r="AD58" s="13" t="str">
        <f>IFERROR(VLOOKUP(L58,LookupTableArrowValues!$B$3:$C$22,2,FALSE),"")</f>
        <v/>
      </c>
      <c r="AE58" s="13">
        <f>IFERROR(VLOOKUP(M58,LookupTableArrowValues!$B$3:$C$22,2,FALSE),"")</f>
        <v>0</v>
      </c>
      <c r="AF58" s="13">
        <f>IFERROR(VLOOKUP(N58,LookupTableArrowValues!$B$3:$C$22,2,FALSE),"")</f>
        <v>0.5</v>
      </c>
      <c r="AG58" s="13">
        <f>IFERROR(VLOOKUP(O58,LookupTableArrowValues!$B$3:$C$22,2,FALSE),"")</f>
        <v>0</v>
      </c>
      <c r="AH58" s="19" t="str">
        <f>IFERROR(VLOOKUP(P58,LookupTableArrowValues!$B$3:$C$22,2,FALSE),"")</f>
        <v/>
      </c>
      <c r="AI58" s="18">
        <f t="shared" si="25"/>
        <v>0.5</v>
      </c>
      <c r="AJ58" s="43">
        <f t="shared" si="5"/>
        <v>0</v>
      </c>
    </row>
    <row r="59" spans="1:36" s="28" customFormat="1" x14ac:dyDescent="0.3">
      <c r="A59" s="28" t="s">
        <v>104</v>
      </c>
      <c r="B59" s="28" t="s">
        <v>19</v>
      </c>
      <c r="C59" s="28" t="s">
        <v>192</v>
      </c>
      <c r="D59" s="28" t="s">
        <v>64</v>
      </c>
      <c r="F59" s="28" t="s">
        <v>29</v>
      </c>
      <c r="H59" s="29" t="s">
        <v>30</v>
      </c>
      <c r="I59" s="27" t="s">
        <v>34</v>
      </c>
      <c r="J59" s="27"/>
      <c r="K59" s="27"/>
      <c r="L59" s="27"/>
      <c r="M59" s="27" t="s">
        <v>36</v>
      </c>
      <c r="N59" s="27" t="s">
        <v>36</v>
      </c>
      <c r="O59" s="27" t="s">
        <v>36</v>
      </c>
      <c r="P59" s="27" t="s">
        <v>36</v>
      </c>
      <c r="S59" s="28" t="str">
        <f t="shared" si="21"/>
        <v>RO-Mixed</v>
      </c>
      <c r="T59" s="28" t="str">
        <f t="shared" si="22"/>
        <v>Indicator</v>
      </c>
      <c r="U59" s="33" t="str">
        <f t="shared" ref="U59:V62" si="30">C59</f>
        <v>Agricultural production</v>
      </c>
      <c r="V59" s="26" t="str">
        <f t="shared" si="30"/>
        <v>Food production</v>
      </c>
      <c r="W59" s="26"/>
      <c r="X59" s="28" t="str">
        <f t="shared" si="17"/>
        <v>Moderate</v>
      </c>
      <c r="Y59" s="28">
        <f>IFERROR(VLOOKUP(H59,LookupTableArrowValues!$B$3:$C$22,2,FALSE),"")</f>
        <v>0</v>
      </c>
      <c r="Z59" s="36">
        <f t="shared" si="18"/>
        <v>0.75</v>
      </c>
      <c r="AA59" s="28">
        <f>3/4</f>
        <v>0.75</v>
      </c>
      <c r="AE59" s="28">
        <f>IFERROR(VLOOKUP(M59,LookupTableArrowValues!$B$3:$C$22,2,FALSE),"")</f>
        <v>2</v>
      </c>
      <c r="AF59" s="28">
        <f>IFERROR(VLOOKUP(N59,LookupTableArrowValues!$B$3:$C$22,2,FALSE),"")</f>
        <v>2</v>
      </c>
      <c r="AG59" s="28">
        <f>IFERROR(VLOOKUP(O59,LookupTableArrowValues!$B$3:$C$22,2,FALSE),"")</f>
        <v>2</v>
      </c>
      <c r="AH59" s="28">
        <f>IFERROR(VLOOKUP(P59,LookupTableArrowValues!$B$3:$C$22,2,FALSE),"")</f>
        <v>2</v>
      </c>
      <c r="AI59" s="28">
        <f t="shared" ref="AI59:AI66" si="31">MAX(AE59:AH59)</f>
        <v>2</v>
      </c>
      <c r="AJ59" s="43">
        <f t="shared" si="5"/>
        <v>2</v>
      </c>
    </row>
    <row r="60" spans="1:36" s="28" customFormat="1" x14ac:dyDescent="0.3">
      <c r="A60" s="28" t="s">
        <v>104</v>
      </c>
      <c r="B60" s="28" t="s">
        <v>19</v>
      </c>
      <c r="C60" s="28" t="s">
        <v>193</v>
      </c>
      <c r="D60" s="28" t="s">
        <v>177</v>
      </c>
      <c r="F60" s="28" t="s">
        <v>33</v>
      </c>
      <c r="H60" s="29" t="s">
        <v>30</v>
      </c>
      <c r="I60" s="29" t="s">
        <v>30</v>
      </c>
      <c r="J60" s="27"/>
      <c r="K60" s="27"/>
      <c r="L60" s="27"/>
      <c r="M60" s="27" t="s">
        <v>32</v>
      </c>
      <c r="N60" s="27" t="s">
        <v>32</v>
      </c>
      <c r="O60" s="27" t="s">
        <v>32</v>
      </c>
      <c r="P60" s="27" t="s">
        <v>34</v>
      </c>
      <c r="S60" s="28" t="str">
        <f t="shared" si="21"/>
        <v>RO-Mixed</v>
      </c>
      <c r="T60" s="28" t="str">
        <f t="shared" si="22"/>
        <v>Indicator</v>
      </c>
      <c r="U60" s="33" t="str">
        <f t="shared" si="30"/>
        <v>Sales of agricultural products</v>
      </c>
      <c r="V60" s="26" t="str">
        <f t="shared" si="30"/>
        <v>Bio-based resources</v>
      </c>
      <c r="W60" s="26"/>
      <c r="X60" s="28" t="str">
        <f t="shared" si="17"/>
        <v>Low</v>
      </c>
      <c r="Y60" s="28">
        <f>IFERROR(VLOOKUP(H60,LookupTableArrowValues!$B$3:$C$22,2,FALSE),"")</f>
        <v>0</v>
      </c>
      <c r="Z60" s="36">
        <f t="shared" si="18"/>
        <v>-0.25</v>
      </c>
      <c r="AA60" s="28">
        <f>-1/4</f>
        <v>-0.25</v>
      </c>
      <c r="AE60" s="28">
        <f>IFERROR(VLOOKUP(M60,LookupTableArrowValues!$B$3:$C$22,2,FALSE),"")</f>
        <v>1</v>
      </c>
      <c r="AF60" s="28">
        <f>IFERROR(VLOOKUP(N60,LookupTableArrowValues!$B$3:$C$22,2,FALSE),"")</f>
        <v>1</v>
      </c>
      <c r="AG60" s="28">
        <f>IFERROR(VLOOKUP(O60,LookupTableArrowValues!$B$3:$C$22,2,FALSE),"")</f>
        <v>1</v>
      </c>
      <c r="AH60" s="28">
        <f>IFERROR(VLOOKUP(P60,LookupTableArrowValues!$B$3:$C$22,2,FALSE),"")</f>
        <v>-1</v>
      </c>
      <c r="AI60" s="28">
        <f t="shared" si="31"/>
        <v>1</v>
      </c>
      <c r="AJ60" s="43">
        <f t="shared" si="5"/>
        <v>-1</v>
      </c>
    </row>
    <row r="61" spans="1:36" s="28" customFormat="1" x14ac:dyDescent="0.3">
      <c r="A61" s="28" t="s">
        <v>104</v>
      </c>
      <c r="B61" s="28" t="s">
        <v>19</v>
      </c>
      <c r="C61" s="28" t="s">
        <v>194</v>
      </c>
      <c r="D61" s="28" t="s">
        <v>77</v>
      </c>
      <c r="F61" s="28" t="s">
        <v>29</v>
      </c>
      <c r="H61" s="29" t="s">
        <v>30</v>
      </c>
      <c r="I61" s="27" t="s">
        <v>34</v>
      </c>
      <c r="J61" s="27"/>
      <c r="K61" s="27"/>
      <c r="L61" s="27"/>
      <c r="M61" s="27" t="s">
        <v>30</v>
      </c>
      <c r="N61" s="27" t="s">
        <v>30</v>
      </c>
      <c r="O61" s="27" t="s">
        <v>36</v>
      </c>
      <c r="P61" s="27" t="s">
        <v>36</v>
      </c>
      <c r="S61" s="28" t="str">
        <f t="shared" si="21"/>
        <v>RO-Mixed</v>
      </c>
      <c r="T61" s="28" t="str">
        <f t="shared" si="22"/>
        <v>Indicator</v>
      </c>
      <c r="U61" s="33" t="str">
        <f t="shared" si="30"/>
        <v>Subsidies</v>
      </c>
      <c r="V61" s="26" t="str">
        <f t="shared" si="30"/>
        <v>Economic viability</v>
      </c>
      <c r="W61" s="26"/>
      <c r="X61" s="28" t="str">
        <f t="shared" si="17"/>
        <v>Moderate</v>
      </c>
      <c r="Y61" s="28">
        <f>IFERROR(VLOOKUP(H61,LookupTableArrowValues!$B$3:$C$22,2,FALSE),"")</f>
        <v>0</v>
      </c>
      <c r="Z61" s="36">
        <f t="shared" si="18"/>
        <v>1</v>
      </c>
      <c r="AA61" s="28">
        <f>3/3</f>
        <v>1</v>
      </c>
      <c r="AE61" s="28">
        <f>IFERROR(VLOOKUP(M61,LookupTableArrowValues!$B$3:$C$22,2,FALSE),"")</f>
        <v>0</v>
      </c>
      <c r="AF61" s="28">
        <f>IFERROR(VLOOKUP(N61,LookupTableArrowValues!$B$3:$C$22,2,FALSE),"")</f>
        <v>0</v>
      </c>
      <c r="AG61" s="28">
        <f>IFERROR(VLOOKUP(O61,LookupTableArrowValues!$B$3:$C$22,2,FALSE),"")</f>
        <v>2</v>
      </c>
      <c r="AH61" s="28">
        <f>IFERROR(VLOOKUP(P61,LookupTableArrowValues!$B$3:$C$22,2,FALSE),"")</f>
        <v>2</v>
      </c>
      <c r="AI61" s="28">
        <f t="shared" si="31"/>
        <v>2</v>
      </c>
      <c r="AJ61" s="43">
        <f t="shared" si="5"/>
        <v>0</v>
      </c>
    </row>
    <row r="62" spans="1:36" s="28" customFormat="1" x14ac:dyDescent="0.3">
      <c r="A62" s="28" t="s">
        <v>104</v>
      </c>
      <c r="B62" s="28" t="s">
        <v>19</v>
      </c>
      <c r="C62" s="28" t="s">
        <v>195</v>
      </c>
      <c r="D62" s="28" t="s">
        <v>65</v>
      </c>
      <c r="F62" s="28" t="s">
        <v>199</v>
      </c>
      <c r="H62" s="27" t="s">
        <v>32</v>
      </c>
      <c r="I62" s="27" t="s">
        <v>34</v>
      </c>
      <c r="J62" s="29"/>
      <c r="K62" s="27"/>
      <c r="L62" s="27"/>
      <c r="M62" s="27" t="s">
        <v>36</v>
      </c>
      <c r="N62" s="27" t="s">
        <v>36</v>
      </c>
      <c r="O62" s="27" t="s">
        <v>32</v>
      </c>
      <c r="P62" s="27" t="s">
        <v>32</v>
      </c>
      <c r="S62" s="28" t="str">
        <f t="shared" si="21"/>
        <v>RO-Mixed</v>
      </c>
      <c r="T62" s="28" t="str">
        <f t="shared" si="22"/>
        <v>Indicator</v>
      </c>
      <c r="U62" s="33" t="str">
        <f t="shared" si="30"/>
        <v>Awareness of biodiversity importance</v>
      </c>
      <c r="V62" s="26" t="str">
        <f t="shared" si="30"/>
        <v>Biodiversity &amp; habitat</v>
      </c>
      <c r="W62" s="26"/>
      <c r="X62" s="28" t="str">
        <f t="shared" si="17"/>
        <v>Moderate to low</v>
      </c>
      <c r="Y62" s="28">
        <f>IFERROR(VLOOKUP(H62,LookupTableArrowValues!$B$3:$C$22,2,FALSE),"")</f>
        <v>1</v>
      </c>
      <c r="Z62" s="36">
        <f t="shared" si="18"/>
        <v>-0.33333333333333331</v>
      </c>
      <c r="AA62" s="28">
        <f>-1/3</f>
        <v>-0.33333333333333331</v>
      </c>
      <c r="AE62" s="28">
        <f>IFERROR(VLOOKUP(M62,LookupTableArrowValues!$B$3:$C$22,2,FALSE),"")</f>
        <v>2</v>
      </c>
      <c r="AF62" s="28">
        <f>IFERROR(VLOOKUP(N62,LookupTableArrowValues!$B$3:$C$22,2,FALSE),"")</f>
        <v>2</v>
      </c>
      <c r="AG62" s="28">
        <f>IFERROR(VLOOKUP(O62,LookupTableArrowValues!$B$3:$C$22,2,FALSE),"")</f>
        <v>1</v>
      </c>
      <c r="AH62" s="28">
        <f>IFERROR(VLOOKUP(P62,LookupTableArrowValues!$B$3:$C$22,2,FALSE),"")</f>
        <v>1</v>
      </c>
      <c r="AI62" s="28">
        <f t="shared" si="31"/>
        <v>2</v>
      </c>
      <c r="AJ62" s="43">
        <f t="shared" si="5"/>
        <v>1</v>
      </c>
    </row>
    <row r="63" spans="1:36" s="28" customFormat="1" x14ac:dyDescent="0.3">
      <c r="A63" s="28" t="s">
        <v>104</v>
      </c>
      <c r="B63" s="28" t="s">
        <v>26</v>
      </c>
      <c r="C63" s="28" t="s">
        <v>196</v>
      </c>
      <c r="E63" s="28" t="s">
        <v>196</v>
      </c>
      <c r="F63" s="28" t="s">
        <v>117</v>
      </c>
      <c r="H63" s="27" t="s">
        <v>32</v>
      </c>
      <c r="I63" s="29" t="s">
        <v>30</v>
      </c>
      <c r="J63" s="27"/>
      <c r="K63" s="27"/>
      <c r="L63" s="27"/>
      <c r="M63" s="27" t="s">
        <v>32</v>
      </c>
      <c r="N63" s="27" t="s">
        <v>30</v>
      </c>
      <c r="O63" s="27" t="s">
        <v>30</v>
      </c>
      <c r="P63" s="27" t="s">
        <v>36</v>
      </c>
      <c r="S63" s="28" t="str">
        <f t="shared" si="21"/>
        <v>RO-Mixed</v>
      </c>
      <c r="T63" s="28" t="str">
        <f t="shared" si="22"/>
        <v>Resilience attributes</v>
      </c>
      <c r="V63" s="26" t="str">
        <f>W63</f>
        <v>Spatial and temporal heterogeneity (farm types)</v>
      </c>
      <c r="W63" s="26" t="str">
        <f>E63</f>
        <v>Spatial and temporal heterogeneity (farm types)</v>
      </c>
      <c r="X63" s="28" t="str">
        <f t="shared" si="17"/>
        <v>Good</v>
      </c>
      <c r="Y63" s="28">
        <f>IFERROR(VLOOKUP(H63,LookupTableArrowValues!$B$3:$C$22,2,FALSE),"")</f>
        <v>1</v>
      </c>
      <c r="Z63" s="36">
        <f t="shared" si="18"/>
        <v>1</v>
      </c>
      <c r="AA63" s="28">
        <f>3/3</f>
        <v>1</v>
      </c>
      <c r="AE63" s="28">
        <f>IFERROR(VLOOKUP(M63,LookupTableArrowValues!$B$3:$C$22,2,FALSE),"")</f>
        <v>1</v>
      </c>
      <c r="AF63" s="28">
        <f>IFERROR(VLOOKUP(N63,LookupTableArrowValues!$B$3:$C$22,2,FALSE),"")</f>
        <v>0</v>
      </c>
      <c r="AG63" s="28">
        <f>IFERROR(VLOOKUP(O63,LookupTableArrowValues!$B$3:$C$22,2,FALSE),"")</f>
        <v>0</v>
      </c>
      <c r="AH63" s="28">
        <f>IFERROR(VLOOKUP(P63,LookupTableArrowValues!$B$3:$C$22,2,FALSE),"")</f>
        <v>2</v>
      </c>
      <c r="AI63" s="28">
        <f t="shared" si="31"/>
        <v>2</v>
      </c>
      <c r="AJ63" s="43">
        <f t="shared" si="5"/>
        <v>0</v>
      </c>
    </row>
    <row r="64" spans="1:36" s="28" customFormat="1" x14ac:dyDescent="0.3">
      <c r="A64" s="28" t="s">
        <v>104</v>
      </c>
      <c r="B64" s="28" t="s">
        <v>26</v>
      </c>
      <c r="C64" s="28" t="s">
        <v>62</v>
      </c>
      <c r="E64" s="28" t="s">
        <v>62</v>
      </c>
      <c r="F64" s="28" t="s">
        <v>117</v>
      </c>
      <c r="H64" s="27" t="s">
        <v>32</v>
      </c>
      <c r="I64" s="29" t="s">
        <v>30</v>
      </c>
      <c r="J64" s="27"/>
      <c r="K64" s="27"/>
      <c r="L64" s="27"/>
      <c r="M64" s="27" t="s">
        <v>32</v>
      </c>
      <c r="N64" s="27" t="s">
        <v>32</v>
      </c>
      <c r="O64" s="27" t="s">
        <v>30</v>
      </c>
      <c r="P64" s="27" t="s">
        <v>30</v>
      </c>
      <c r="S64" s="28" t="str">
        <f t="shared" si="21"/>
        <v>RO-Mixed</v>
      </c>
      <c r="T64" s="28" t="str">
        <f t="shared" si="22"/>
        <v>Resilience attributes</v>
      </c>
      <c r="V64" s="26" t="str">
        <f t="shared" ref="V64:V66" si="32">W64</f>
        <v>Support rural life</v>
      </c>
      <c r="W64" s="26" t="str">
        <f>E64</f>
        <v>Support rural life</v>
      </c>
      <c r="X64" s="28" t="str">
        <f t="shared" si="17"/>
        <v>Good</v>
      </c>
      <c r="Y64" s="28">
        <f>IFERROR(VLOOKUP(H64,LookupTableArrowValues!$B$3:$C$22,2,FALSE),"")</f>
        <v>1</v>
      </c>
      <c r="Z64" s="36">
        <f t="shared" si="18"/>
        <v>0.33333333333333331</v>
      </c>
      <c r="AA64" s="28">
        <f>1/3</f>
        <v>0.33333333333333331</v>
      </c>
      <c r="AE64" s="28">
        <f>IFERROR(VLOOKUP(M64,LookupTableArrowValues!$B$3:$C$22,2,FALSE),"")</f>
        <v>1</v>
      </c>
      <c r="AF64" s="28">
        <f>IFERROR(VLOOKUP(N64,LookupTableArrowValues!$B$3:$C$22,2,FALSE),"")</f>
        <v>1</v>
      </c>
      <c r="AG64" s="28">
        <f>IFERROR(VLOOKUP(O64,LookupTableArrowValues!$B$3:$C$22,2,FALSE),"")</f>
        <v>0</v>
      </c>
      <c r="AH64" s="28">
        <f>IFERROR(VLOOKUP(P64,LookupTableArrowValues!$B$3:$C$22,2,FALSE),"")</f>
        <v>0</v>
      </c>
      <c r="AI64" s="28">
        <f t="shared" si="31"/>
        <v>1</v>
      </c>
      <c r="AJ64" s="43">
        <f t="shared" si="5"/>
        <v>0</v>
      </c>
    </row>
    <row r="65" spans="1:36" s="28" customFormat="1" x14ac:dyDescent="0.3">
      <c r="A65" s="28" t="s">
        <v>104</v>
      </c>
      <c r="B65" s="28" t="s">
        <v>26</v>
      </c>
      <c r="C65" s="28" t="s">
        <v>197</v>
      </c>
      <c r="E65" s="28" t="s">
        <v>197</v>
      </c>
      <c r="F65" s="28" t="s">
        <v>33</v>
      </c>
      <c r="H65" s="29" t="s">
        <v>30</v>
      </c>
      <c r="I65" s="27" t="s">
        <v>34</v>
      </c>
      <c r="J65" s="27"/>
      <c r="K65" s="27"/>
      <c r="L65" s="27"/>
      <c r="M65" s="27" t="s">
        <v>32</v>
      </c>
      <c r="N65" s="27" t="s">
        <v>32</v>
      </c>
      <c r="O65" s="27" t="s">
        <v>32</v>
      </c>
      <c r="P65" s="27" t="s">
        <v>32</v>
      </c>
      <c r="S65" s="28" t="str">
        <f t="shared" si="21"/>
        <v>RO-Mixed</v>
      </c>
      <c r="T65" s="28" t="str">
        <f t="shared" si="22"/>
        <v>Resilience attributes</v>
      </c>
      <c r="V65" s="26" t="str">
        <f t="shared" si="32"/>
        <v>Appropriately connected with actors outside the farming system</v>
      </c>
      <c r="W65" s="26" t="str">
        <f>E65</f>
        <v>Appropriately connected with actors outside the farming system</v>
      </c>
      <c r="X65" s="28" t="str">
        <f t="shared" si="17"/>
        <v>Low</v>
      </c>
      <c r="Y65" s="28">
        <f>IFERROR(VLOOKUP(H65,LookupTableArrowValues!$B$3:$C$22,2,FALSE),"")</f>
        <v>0</v>
      </c>
      <c r="Z65" s="36">
        <f t="shared" si="18"/>
        <v>0.75</v>
      </c>
      <c r="AA65" s="28">
        <f>3/4</f>
        <v>0.75</v>
      </c>
      <c r="AE65" s="28">
        <f>IFERROR(VLOOKUP(M65,LookupTableArrowValues!$B$3:$C$22,2,FALSE),"")</f>
        <v>1</v>
      </c>
      <c r="AF65" s="28">
        <f>IFERROR(VLOOKUP(N65,LookupTableArrowValues!$B$3:$C$22,2,FALSE),"")</f>
        <v>1</v>
      </c>
      <c r="AG65" s="28">
        <f>IFERROR(VLOOKUP(O65,LookupTableArrowValues!$B$3:$C$22,2,FALSE),"")</f>
        <v>1</v>
      </c>
      <c r="AH65" s="28">
        <f>IFERROR(VLOOKUP(P65,LookupTableArrowValues!$B$3:$C$22,2,FALSE),"")</f>
        <v>1</v>
      </c>
      <c r="AI65" s="28">
        <f t="shared" si="31"/>
        <v>1</v>
      </c>
      <c r="AJ65" s="43">
        <f t="shared" si="5"/>
        <v>1</v>
      </c>
    </row>
    <row r="66" spans="1:36" s="28" customFormat="1" x14ac:dyDescent="0.3">
      <c r="A66" s="28" t="s">
        <v>104</v>
      </c>
      <c r="B66" s="28" t="s">
        <v>26</v>
      </c>
      <c r="C66" s="28" t="s">
        <v>198</v>
      </c>
      <c r="E66" s="28" t="s">
        <v>198</v>
      </c>
      <c r="F66" s="28" t="s">
        <v>33</v>
      </c>
      <c r="H66" s="29" t="s">
        <v>30</v>
      </c>
      <c r="I66" s="27" t="s">
        <v>34</v>
      </c>
      <c r="J66" s="27"/>
      <c r="K66" s="27"/>
      <c r="L66" s="27"/>
      <c r="M66" s="27" t="s">
        <v>32</v>
      </c>
      <c r="N66" s="27" t="s">
        <v>36</v>
      </c>
      <c r="O66" s="27" t="s">
        <v>36</v>
      </c>
      <c r="P66" s="27" t="s">
        <v>36</v>
      </c>
      <c r="S66" s="28" t="str">
        <f t="shared" si="21"/>
        <v>RO-Mixed</v>
      </c>
      <c r="T66" s="28" t="str">
        <f t="shared" si="22"/>
        <v>Resilience attributes</v>
      </c>
      <c r="V66" s="26" t="str">
        <f t="shared" si="32"/>
        <v>Coupled with local and natural capital (legislation)</v>
      </c>
      <c r="W66" s="26" t="str">
        <f>E66</f>
        <v>Coupled with local and natural capital (legislation)</v>
      </c>
      <c r="X66" s="28" t="str">
        <f t="shared" si="17"/>
        <v>Low</v>
      </c>
      <c r="Y66" s="28">
        <f>IFERROR(VLOOKUP(H66,LookupTableArrowValues!$B$3:$C$22,2,FALSE),"")</f>
        <v>0</v>
      </c>
      <c r="Z66" s="36">
        <f t="shared" si="18"/>
        <v>0</v>
      </c>
      <c r="AA66" s="28">
        <v>0</v>
      </c>
      <c r="AE66" s="28">
        <f>IFERROR(VLOOKUP(M66,LookupTableArrowValues!$B$3:$C$22,2,FALSE),"")</f>
        <v>1</v>
      </c>
      <c r="AF66" s="28">
        <f>IFERROR(VLOOKUP(N66,LookupTableArrowValues!$B$3:$C$22,2,FALSE),"")</f>
        <v>2</v>
      </c>
      <c r="AG66" s="28">
        <f>IFERROR(VLOOKUP(O66,LookupTableArrowValues!$B$3:$C$22,2,FALSE),"")</f>
        <v>2</v>
      </c>
      <c r="AH66" s="28">
        <f>IFERROR(VLOOKUP(P66,LookupTableArrowValues!$B$3:$C$22,2,FALSE),"")</f>
        <v>2</v>
      </c>
      <c r="AI66" s="28">
        <f t="shared" si="31"/>
        <v>2</v>
      </c>
      <c r="AJ66" s="43">
        <f t="shared" si="5"/>
        <v>1</v>
      </c>
    </row>
    <row r="67" spans="1:36" x14ac:dyDescent="0.3">
      <c r="A67" s="13" t="s">
        <v>94</v>
      </c>
      <c r="B67" t="s">
        <v>184</v>
      </c>
      <c r="C67" s="13" t="s">
        <v>183</v>
      </c>
      <c r="F67" s="13" t="s">
        <v>73</v>
      </c>
      <c r="H67" s="20" t="s">
        <v>36</v>
      </c>
      <c r="I67" s="20" t="s">
        <v>37</v>
      </c>
      <c r="J67" s="20"/>
      <c r="K67" s="20"/>
      <c r="L67" s="20"/>
      <c r="M67" s="20" t="s">
        <v>32</v>
      </c>
      <c r="N67" s="20" t="s">
        <v>32</v>
      </c>
      <c r="O67" s="20" t="s">
        <v>32</v>
      </c>
      <c r="P67" s="20"/>
      <c r="S67" s="13" t="str">
        <f t="shared" si="21"/>
        <v>SE-Poultry</v>
      </c>
      <c r="T67" s="13" t="str">
        <f t="shared" si="22"/>
        <v>Extra indicator</v>
      </c>
      <c r="U67" s="43" t="str">
        <f t="shared" ref="U67:V71" si="33">C67</f>
        <v>Farm size</v>
      </c>
      <c r="V67" s="43">
        <f t="shared" si="33"/>
        <v>0</v>
      </c>
      <c r="Y67" s="13"/>
      <c r="Z67" s="35"/>
      <c r="AA67" s="13"/>
      <c r="AB67" s="13"/>
      <c r="AC67" s="13"/>
      <c r="AD67" s="13"/>
      <c r="AE67" s="13"/>
      <c r="AF67" s="13"/>
      <c r="AG67" s="13"/>
      <c r="AH67" s="19"/>
      <c r="AI67" s="18">
        <f t="shared" si="25"/>
        <v>0</v>
      </c>
      <c r="AJ67" s="43">
        <f t="shared" si="5"/>
        <v>0</v>
      </c>
    </row>
    <row r="68" spans="1:36" x14ac:dyDescent="0.3">
      <c r="A68" s="13" t="s">
        <v>94</v>
      </c>
      <c r="B68" s="13" t="s">
        <v>19</v>
      </c>
      <c r="C68" s="13" t="s">
        <v>82</v>
      </c>
      <c r="D68" s="17" t="s">
        <v>77</v>
      </c>
      <c r="F68" s="13" t="s">
        <v>83</v>
      </c>
      <c r="H68" s="20" t="s">
        <v>30</v>
      </c>
      <c r="I68" s="20" t="s">
        <v>84</v>
      </c>
      <c r="J68" s="20"/>
      <c r="K68" s="20"/>
      <c r="L68" s="20"/>
      <c r="M68" s="20" t="s">
        <v>85</v>
      </c>
      <c r="N68" s="20" t="s">
        <v>85</v>
      </c>
      <c r="O68" s="20" t="s">
        <v>85</v>
      </c>
      <c r="P68" s="20"/>
      <c r="S68" s="13" t="str">
        <f t="shared" ref="S68:S84" si="34">A68</f>
        <v>SE-Poultry</v>
      </c>
      <c r="T68" s="13" t="str">
        <f t="shared" ref="T68:T84" si="35">B68</f>
        <v>Indicator</v>
      </c>
      <c r="U68" s="33" t="str">
        <f t="shared" si="33"/>
        <v>Viable income</v>
      </c>
      <c r="V68" s="17" t="str">
        <f t="shared" si="33"/>
        <v>Economic viability</v>
      </c>
      <c r="X68" s="17" t="str">
        <f t="shared" ref="X68:X84" si="36">F68</f>
        <v>Low/Moderate</v>
      </c>
      <c r="Y68" s="13">
        <f>IFERROR(VLOOKUP(H68,LookupTableArrowValues!$B$3:$C$22,2,FALSE),"")</f>
        <v>0</v>
      </c>
      <c r="Z68" s="36">
        <f t="shared" ref="Z68:Z84" si="37">AA68</f>
        <v>-0.33333333333333331</v>
      </c>
      <c r="AA68" s="13">
        <f>IFERROR(VLOOKUP(I68,LookupTableArrowValues!$B$3:$C$22,2,FALSE),"")</f>
        <v>-0.33333333333333331</v>
      </c>
      <c r="AB68" s="13" t="str">
        <f>IFERROR(VLOOKUP(J68,LookupTableArrowValues!$B$3:$C$22,2,FALSE),"")</f>
        <v/>
      </c>
      <c r="AC68" s="13" t="str">
        <f>IFERROR(VLOOKUP(K68,LookupTableArrowValues!$B$3:$C$22,2,FALSE),"")</f>
        <v/>
      </c>
      <c r="AD68" s="13" t="str">
        <f>IFERROR(VLOOKUP(L68,LookupTableArrowValues!$B$3:$C$22,2,FALSE),"")</f>
        <v/>
      </c>
      <c r="AE68" s="13">
        <f>IFERROR(VLOOKUP(M68,LookupTableArrowValues!$B$3:$C$22,2,FALSE),"")</f>
        <v>-0.5</v>
      </c>
      <c r="AF68" s="13">
        <f>IFERROR(VLOOKUP(N68,LookupTableArrowValues!$B$3:$C$22,2,FALSE),"")</f>
        <v>-0.5</v>
      </c>
      <c r="AG68" s="13">
        <f>IFERROR(VLOOKUP(O68,LookupTableArrowValues!$B$3:$C$22,2,FALSE),"")</f>
        <v>-0.5</v>
      </c>
      <c r="AH68" s="19" t="str">
        <f>IFERROR(VLOOKUP(P68,LookupTableArrowValues!$B$3:$C$22,2,FALSE),"")</f>
        <v/>
      </c>
      <c r="AI68" s="18">
        <f t="shared" si="25"/>
        <v>-0.5</v>
      </c>
      <c r="AJ68" s="43">
        <f t="shared" si="5"/>
        <v>-0.5</v>
      </c>
    </row>
    <row r="69" spans="1:36" x14ac:dyDescent="0.3">
      <c r="A69" s="13" t="s">
        <v>94</v>
      </c>
      <c r="B69" s="13" t="s">
        <v>19</v>
      </c>
      <c r="C69" s="13" t="s">
        <v>86</v>
      </c>
      <c r="D69" s="17" t="s">
        <v>64</v>
      </c>
      <c r="F69" s="13" t="s">
        <v>87</v>
      </c>
      <c r="H69" s="20" t="s">
        <v>32</v>
      </c>
      <c r="I69" s="20" t="s">
        <v>88</v>
      </c>
      <c r="J69" s="20"/>
      <c r="K69" s="20"/>
      <c r="L69" s="20"/>
      <c r="M69" s="20" t="s">
        <v>30</v>
      </c>
      <c r="N69" s="20" t="s">
        <v>30</v>
      </c>
      <c r="O69" s="20" t="s">
        <v>32</v>
      </c>
      <c r="P69" s="20"/>
      <c r="S69" s="13" t="str">
        <f t="shared" si="34"/>
        <v>SE-Poultry</v>
      </c>
      <c r="T69" s="13" t="str">
        <f t="shared" si="35"/>
        <v>Indicator</v>
      </c>
      <c r="U69" s="33" t="str">
        <f t="shared" si="33"/>
        <v>Healthy and affordable products</v>
      </c>
      <c r="V69" s="17" t="str">
        <f t="shared" si="33"/>
        <v>Food production</v>
      </c>
      <c r="X69" s="17" t="str">
        <f t="shared" si="36"/>
        <v>Moderate/High</v>
      </c>
      <c r="Y69" s="13">
        <f>IFERROR(VLOOKUP(H69,LookupTableArrowValues!$B$3:$C$22,2,FALSE),"")</f>
        <v>1</v>
      </c>
      <c r="Z69" s="36">
        <f t="shared" si="37"/>
        <v>0</v>
      </c>
      <c r="AA69" s="13">
        <f>IFERROR(VLOOKUP(I69,LookupTableArrowValues!$B$3:$C$22,2,FALSE),"")</f>
        <v>0</v>
      </c>
      <c r="AB69" s="13" t="str">
        <f>IFERROR(VLOOKUP(J69,LookupTableArrowValues!$B$3:$C$22,2,FALSE),"")</f>
        <v/>
      </c>
      <c r="AC69" s="13" t="str">
        <f>IFERROR(VLOOKUP(K69,LookupTableArrowValues!$B$3:$C$22,2,FALSE),"")</f>
        <v/>
      </c>
      <c r="AD69" s="13" t="str">
        <f>IFERROR(VLOOKUP(L69,LookupTableArrowValues!$B$3:$C$22,2,FALSE),"")</f>
        <v/>
      </c>
      <c r="AE69" s="13">
        <f>IFERROR(VLOOKUP(M69,LookupTableArrowValues!$B$3:$C$22,2,FALSE),"")</f>
        <v>0</v>
      </c>
      <c r="AF69" s="13">
        <f>IFERROR(VLOOKUP(N69,LookupTableArrowValues!$B$3:$C$22,2,FALSE),"")</f>
        <v>0</v>
      </c>
      <c r="AG69" s="13">
        <f>IFERROR(VLOOKUP(O69,LookupTableArrowValues!$B$3:$C$22,2,FALSE),"")</f>
        <v>1</v>
      </c>
      <c r="AH69" s="19" t="str">
        <f>IFERROR(VLOOKUP(P69,LookupTableArrowValues!$B$3:$C$22,2,FALSE),"")</f>
        <v/>
      </c>
      <c r="AI69" s="18">
        <f t="shared" si="25"/>
        <v>1</v>
      </c>
      <c r="AJ69" s="43">
        <f t="shared" ref="AJ69:AJ84" si="38">MIN(AE69:AH69)</f>
        <v>0</v>
      </c>
    </row>
    <row r="70" spans="1:36" x14ac:dyDescent="0.3">
      <c r="A70" s="13" t="s">
        <v>94</v>
      </c>
      <c r="B70" s="13" t="s">
        <v>19</v>
      </c>
      <c r="C70" s="13" t="s">
        <v>89</v>
      </c>
      <c r="D70" s="17" t="s">
        <v>58</v>
      </c>
      <c r="F70" s="13" t="s">
        <v>73</v>
      </c>
      <c r="H70" s="20" t="s">
        <v>32</v>
      </c>
      <c r="I70" s="20" t="s">
        <v>75</v>
      </c>
      <c r="J70" s="20"/>
      <c r="K70" s="20"/>
      <c r="L70" s="20"/>
      <c r="M70" s="20" t="s">
        <v>30</v>
      </c>
      <c r="N70" s="20" t="s">
        <v>30</v>
      </c>
      <c r="O70" s="20" t="s">
        <v>30</v>
      </c>
      <c r="P70" s="20"/>
      <c r="S70" s="13" t="str">
        <f t="shared" si="34"/>
        <v>SE-Poultry</v>
      </c>
      <c r="T70" s="13" t="str">
        <f t="shared" si="35"/>
        <v>Indicator</v>
      </c>
      <c r="U70" s="33" t="str">
        <f t="shared" si="33"/>
        <v>Maintain natural resources in good conditions</v>
      </c>
      <c r="V70" s="17" t="str">
        <f t="shared" si="33"/>
        <v>Natural Resources</v>
      </c>
      <c r="X70" s="17" t="str">
        <f t="shared" si="36"/>
        <v>High</v>
      </c>
      <c r="Y70" s="13">
        <f>IFERROR(VLOOKUP(H70,LookupTableArrowValues!$B$3:$C$22,2,FALSE),"")</f>
        <v>1</v>
      </c>
      <c r="Z70" s="36">
        <f t="shared" si="37"/>
        <v>0</v>
      </c>
      <c r="AA70" s="13">
        <f>IFERROR(VLOOKUP(I70,LookupTableArrowValues!$B$3:$C$22,2,FALSE),"")</f>
        <v>0</v>
      </c>
      <c r="AB70" s="13" t="str">
        <f>IFERROR(VLOOKUP(J70,LookupTableArrowValues!$B$3:$C$22,2,FALSE),"")</f>
        <v/>
      </c>
      <c r="AC70" s="13" t="str">
        <f>IFERROR(VLOOKUP(K70,LookupTableArrowValues!$B$3:$C$22,2,FALSE),"")</f>
        <v/>
      </c>
      <c r="AD70" s="13" t="str">
        <f>IFERROR(VLOOKUP(L70,LookupTableArrowValues!$B$3:$C$22,2,FALSE),"")</f>
        <v/>
      </c>
      <c r="AE70" s="13">
        <f>IFERROR(VLOOKUP(M70,LookupTableArrowValues!$B$3:$C$22,2,FALSE),"")</f>
        <v>0</v>
      </c>
      <c r="AF70" s="13">
        <f>IFERROR(VLOOKUP(N70,LookupTableArrowValues!$B$3:$C$22,2,FALSE),"")</f>
        <v>0</v>
      </c>
      <c r="AG70" s="13">
        <f>IFERROR(VLOOKUP(O70,LookupTableArrowValues!$B$3:$C$22,2,FALSE),"")</f>
        <v>0</v>
      </c>
      <c r="AH70" s="19" t="str">
        <f>IFERROR(VLOOKUP(P70,LookupTableArrowValues!$B$3:$C$22,2,FALSE),"")</f>
        <v/>
      </c>
      <c r="AI70" s="18">
        <f t="shared" si="25"/>
        <v>0</v>
      </c>
      <c r="AJ70" s="43">
        <f t="shared" si="38"/>
        <v>0</v>
      </c>
    </row>
    <row r="71" spans="1:36" s="6" customFormat="1" x14ac:dyDescent="0.3">
      <c r="A71" s="19" t="s">
        <v>94</v>
      </c>
      <c r="B71" s="19" t="s">
        <v>19</v>
      </c>
      <c r="C71" s="19" t="s">
        <v>90</v>
      </c>
      <c r="D71" s="19" t="s">
        <v>67</v>
      </c>
      <c r="E71" s="19"/>
      <c r="F71" s="19" t="s">
        <v>29</v>
      </c>
      <c r="G71" s="19"/>
      <c r="H71" s="20" t="s">
        <v>32</v>
      </c>
      <c r="I71" s="20"/>
      <c r="J71" s="20"/>
      <c r="K71" s="20"/>
      <c r="L71" s="20"/>
      <c r="M71" s="20" t="s">
        <v>91</v>
      </c>
      <c r="N71" s="20"/>
      <c r="O71" s="20" t="s">
        <v>32</v>
      </c>
      <c r="P71" s="20"/>
      <c r="Q71" s="19"/>
      <c r="R71" s="19"/>
      <c r="S71" s="19" t="str">
        <f t="shared" si="34"/>
        <v>SE-Poultry</v>
      </c>
      <c r="T71" s="19" t="str">
        <f t="shared" si="35"/>
        <v>Indicator</v>
      </c>
      <c r="U71" s="33" t="str">
        <f t="shared" si="33"/>
        <v xml:space="preserve">Animal health and welfare </v>
      </c>
      <c r="V71" s="17" t="str">
        <f t="shared" si="33"/>
        <v>Animal health &amp; welfare</v>
      </c>
      <c r="W71" s="17"/>
      <c r="X71" s="17" t="str">
        <f t="shared" si="36"/>
        <v>Moderate</v>
      </c>
      <c r="Y71" s="19">
        <f>IFERROR(VLOOKUP(H71,LookupTableArrowValues!$B$3:$C$22,2,FALSE),"")</f>
        <v>1</v>
      </c>
      <c r="Z71" s="36" t="str">
        <f t="shared" si="37"/>
        <v/>
      </c>
      <c r="AA71" s="19" t="str">
        <f>IFERROR(VLOOKUP(I71,LookupTableArrowValues!$B$3:$C$22,2,FALSE),"")</f>
        <v/>
      </c>
      <c r="AB71" s="19" t="str">
        <f>IFERROR(VLOOKUP(J71,LookupTableArrowValues!$B$3:$C$22,2,FALSE),"")</f>
        <v/>
      </c>
      <c r="AC71" s="19" t="str">
        <f>IFERROR(VLOOKUP(K71,LookupTableArrowValues!$B$3:$C$22,2,FALSE),"")</f>
        <v/>
      </c>
      <c r="AD71" s="19" t="str">
        <f>IFERROR(VLOOKUP(L71,LookupTableArrowValues!$B$3:$C$22,2,FALSE),"")</f>
        <v/>
      </c>
      <c r="AE71" s="19">
        <f>IFERROR(VLOOKUP(M71,LookupTableArrowValues!$B$3:$C$22,2,FALSE),"")</f>
        <v>-0.5</v>
      </c>
      <c r="AF71" s="19" t="str">
        <f>IFERROR(VLOOKUP(N71,LookupTableArrowValues!$B$3:$C$22,2,FALSE),"")</f>
        <v/>
      </c>
      <c r="AG71" s="19">
        <f>IFERROR(VLOOKUP(O71,LookupTableArrowValues!$B$3:$C$22,2,FALSE),"")</f>
        <v>1</v>
      </c>
      <c r="AH71" s="19" t="str">
        <f>IFERROR(VLOOKUP(P71,LookupTableArrowValues!$B$3:$C$22,2,FALSE),"")</f>
        <v/>
      </c>
      <c r="AI71" s="18">
        <f t="shared" si="25"/>
        <v>1</v>
      </c>
      <c r="AJ71" s="43">
        <f t="shared" si="38"/>
        <v>-0.5</v>
      </c>
    </row>
    <row r="72" spans="1:36" s="6" customFormat="1" x14ac:dyDescent="0.3">
      <c r="A72" s="19" t="s">
        <v>94</v>
      </c>
      <c r="B72" s="19" t="s">
        <v>26</v>
      </c>
      <c r="C72" s="19" t="s">
        <v>16</v>
      </c>
      <c r="D72" s="19"/>
      <c r="E72" s="19" t="s">
        <v>16</v>
      </c>
      <c r="F72" s="19" t="s">
        <v>33</v>
      </c>
      <c r="G72" s="19"/>
      <c r="H72" s="20" t="s">
        <v>30</v>
      </c>
      <c r="I72" s="20"/>
      <c r="J72" s="20"/>
      <c r="K72" s="20"/>
      <c r="L72" s="20"/>
      <c r="M72" s="20"/>
      <c r="N72" s="20" t="s">
        <v>32</v>
      </c>
      <c r="O72" s="20"/>
      <c r="P72" s="20"/>
      <c r="Q72" s="19"/>
      <c r="R72" s="19"/>
      <c r="S72" s="19" t="str">
        <f t="shared" si="34"/>
        <v>SE-Poultry</v>
      </c>
      <c r="T72" s="19" t="str">
        <f t="shared" si="35"/>
        <v>Resilience attributes</v>
      </c>
      <c r="U72" s="33"/>
      <c r="V72" s="26" t="str">
        <f>W72</f>
        <v>Response diversity</v>
      </c>
      <c r="W72" s="17" t="str">
        <f t="shared" ref="W72:W84" si="39">E72</f>
        <v>Response diversity</v>
      </c>
      <c r="X72" s="17" t="str">
        <f t="shared" si="36"/>
        <v>Low</v>
      </c>
      <c r="Y72" s="19">
        <f>IFERROR(VLOOKUP(H72,LookupTableArrowValues!$B$3:$C$22,2,FALSE),"")</f>
        <v>0</v>
      </c>
      <c r="Z72" s="36" t="str">
        <f t="shared" si="37"/>
        <v/>
      </c>
      <c r="AA72" s="19" t="str">
        <f>IFERROR(VLOOKUP(I72,LookupTableArrowValues!$B$3:$C$22,2,FALSE),"")</f>
        <v/>
      </c>
      <c r="AB72" s="19" t="str">
        <f>IFERROR(VLOOKUP(J72,LookupTableArrowValues!$B$3:$C$22,2,FALSE),"")</f>
        <v/>
      </c>
      <c r="AC72" s="19" t="str">
        <f>IFERROR(VLOOKUP(K72,LookupTableArrowValues!$B$3:$C$22,2,FALSE),"")</f>
        <v/>
      </c>
      <c r="AD72" s="19" t="str">
        <f>IFERROR(VLOOKUP(L72,LookupTableArrowValues!$B$3:$C$22,2,FALSE),"")</f>
        <v/>
      </c>
      <c r="AE72" s="19" t="str">
        <f>IFERROR(VLOOKUP(M72,LookupTableArrowValues!$B$3:$C$22,2,FALSE),"")</f>
        <v/>
      </c>
      <c r="AF72" s="19">
        <f>IFERROR(VLOOKUP(N72,LookupTableArrowValues!$B$3:$C$22,2,FALSE),"")</f>
        <v>1</v>
      </c>
      <c r="AG72" s="19" t="str">
        <f>IFERROR(VLOOKUP(O72,LookupTableArrowValues!$B$3:$C$22,2,FALSE),"")</f>
        <v/>
      </c>
      <c r="AH72" s="26" t="str">
        <f>IFERROR(VLOOKUP(P72,LookupTableArrowValues!$B$3:$C$22,2,FALSE),"")</f>
        <v/>
      </c>
      <c r="AI72" s="18">
        <f t="shared" si="25"/>
        <v>1</v>
      </c>
      <c r="AJ72" s="43">
        <f t="shared" si="38"/>
        <v>1</v>
      </c>
    </row>
    <row r="73" spans="1:36" x14ac:dyDescent="0.3">
      <c r="A73" s="17" t="s">
        <v>94</v>
      </c>
      <c r="B73" t="s">
        <v>26</v>
      </c>
      <c r="C73" t="s">
        <v>92</v>
      </c>
      <c r="E73" s="17" t="s">
        <v>159</v>
      </c>
      <c r="F73" t="s">
        <v>33</v>
      </c>
      <c r="H73" s="20" t="s">
        <v>30</v>
      </c>
      <c r="I73" s="20" t="s">
        <v>84</v>
      </c>
      <c r="J73" s="20"/>
      <c r="K73" s="20"/>
      <c r="L73" s="20"/>
      <c r="M73" s="20" t="s">
        <v>85</v>
      </c>
      <c r="N73" s="20" t="s">
        <v>85</v>
      </c>
      <c r="O73" s="20" t="s">
        <v>85</v>
      </c>
      <c r="P73" s="20"/>
      <c r="R73" s="19"/>
      <c r="S73" s="19" t="str">
        <f t="shared" si="34"/>
        <v>SE-Poultry</v>
      </c>
      <c r="T73" s="19" t="str">
        <f t="shared" si="35"/>
        <v>Resilience attributes</v>
      </c>
      <c r="V73" s="26" t="str">
        <f t="shared" ref="V73:V76" si="40">W73</f>
        <v>Reasonable profitable</v>
      </c>
      <c r="W73" s="17" t="str">
        <f t="shared" si="39"/>
        <v>Reasonable profitable</v>
      </c>
      <c r="X73" s="17" t="str">
        <f t="shared" si="36"/>
        <v>Low</v>
      </c>
      <c r="Y73" s="19">
        <f>IFERROR(VLOOKUP(H73,LookupTableArrowValues!$B$3:$C$22,2,FALSE),"")</f>
        <v>0</v>
      </c>
      <c r="Z73" s="36">
        <f t="shared" si="37"/>
        <v>-0.33333333333333331</v>
      </c>
      <c r="AA73" s="19">
        <f>IFERROR(VLOOKUP(I73,LookupTableArrowValues!$B$3:$C$22,2,FALSE),"")</f>
        <v>-0.33333333333333331</v>
      </c>
      <c r="AB73" s="19" t="str">
        <f>IFERROR(VLOOKUP(J73,LookupTableArrowValues!$B$3:$C$22,2,FALSE),"")</f>
        <v/>
      </c>
      <c r="AC73" s="19" t="str">
        <f>IFERROR(VLOOKUP(K73,LookupTableArrowValues!$B$3:$C$22,2,FALSE),"")</f>
        <v/>
      </c>
      <c r="AD73" s="19" t="str">
        <f>IFERROR(VLOOKUP(L73,LookupTableArrowValues!$B$3:$C$22,2,FALSE),"")</f>
        <v/>
      </c>
      <c r="AE73" s="19">
        <f>IFERROR(VLOOKUP(M73,LookupTableArrowValues!$B$3:$C$22,2,FALSE),"")</f>
        <v>-0.5</v>
      </c>
      <c r="AF73" s="19">
        <f>IFERROR(VLOOKUP(N73,LookupTableArrowValues!$B$3:$C$22,2,FALSE),"")</f>
        <v>-0.5</v>
      </c>
      <c r="AG73" s="19">
        <f>IFERROR(VLOOKUP(O73,LookupTableArrowValues!$B$3:$C$22,2,FALSE),"")</f>
        <v>-0.5</v>
      </c>
      <c r="AH73" s="26" t="str">
        <f>IFERROR(VLOOKUP(P73,LookupTableArrowValues!$B$3:$C$22,2,FALSE),"")</f>
        <v/>
      </c>
      <c r="AI73" s="18">
        <f t="shared" si="25"/>
        <v>-0.5</v>
      </c>
      <c r="AJ73" s="43">
        <f t="shared" si="38"/>
        <v>-0.5</v>
      </c>
    </row>
    <row r="74" spans="1:36" x14ac:dyDescent="0.3">
      <c r="A74" s="17" t="s">
        <v>94</v>
      </c>
      <c r="B74" s="17" t="s">
        <v>26</v>
      </c>
      <c r="C74" t="s">
        <v>15</v>
      </c>
      <c r="E74" s="17" t="s">
        <v>15</v>
      </c>
      <c r="F74" t="s">
        <v>73</v>
      </c>
      <c r="H74" s="20" t="s">
        <v>30</v>
      </c>
      <c r="I74" s="20"/>
      <c r="J74" s="20"/>
      <c r="K74" s="20"/>
      <c r="L74" s="20"/>
      <c r="M74" s="20" t="s">
        <v>32</v>
      </c>
      <c r="N74" s="20" t="s">
        <v>32</v>
      </c>
      <c r="O74" s="20"/>
      <c r="P74" s="20"/>
      <c r="S74" s="19" t="str">
        <f t="shared" si="34"/>
        <v>SE-Poultry</v>
      </c>
      <c r="T74" s="19" t="str">
        <f t="shared" si="35"/>
        <v>Resilience attributes</v>
      </c>
      <c r="V74" s="26" t="str">
        <f t="shared" si="40"/>
        <v>Functional diversity</v>
      </c>
      <c r="W74" s="17" t="str">
        <f t="shared" si="39"/>
        <v>Functional diversity</v>
      </c>
      <c r="X74" s="17" t="str">
        <f t="shared" si="36"/>
        <v>High</v>
      </c>
      <c r="Y74" s="19">
        <f>IFERROR(VLOOKUP(H74,LookupTableArrowValues!$B$3:$C$22,2,FALSE),"")</f>
        <v>0</v>
      </c>
      <c r="Z74" s="36" t="str">
        <f t="shared" si="37"/>
        <v/>
      </c>
      <c r="AA74" s="19" t="str">
        <f>IFERROR(VLOOKUP(I74,LookupTableArrowValues!$B$3:$C$22,2,FALSE),"")</f>
        <v/>
      </c>
      <c r="AB74" s="19" t="str">
        <f>IFERROR(VLOOKUP(J74,LookupTableArrowValues!$B$3:$C$22,2,FALSE),"")</f>
        <v/>
      </c>
      <c r="AC74" s="19" t="str">
        <f>IFERROR(VLOOKUP(K74,LookupTableArrowValues!$B$3:$C$22,2,FALSE),"")</f>
        <v/>
      </c>
      <c r="AD74" s="19" t="str">
        <f>IFERROR(VLOOKUP(L74,LookupTableArrowValues!$B$3:$C$22,2,FALSE),"")</f>
        <v/>
      </c>
      <c r="AE74" s="19">
        <f>IFERROR(VLOOKUP(M74,LookupTableArrowValues!$B$3:$C$22,2,FALSE),"")</f>
        <v>1</v>
      </c>
      <c r="AF74" s="19">
        <f>IFERROR(VLOOKUP(N74,LookupTableArrowValues!$B$3:$C$22,2,FALSE),"")</f>
        <v>1</v>
      </c>
      <c r="AG74" s="19" t="str">
        <f>IFERROR(VLOOKUP(O74,LookupTableArrowValues!$B$3:$C$22,2,FALSE),"")</f>
        <v/>
      </c>
      <c r="AH74" s="26" t="str">
        <f>IFERROR(VLOOKUP(P74,LookupTableArrowValues!$B$3:$C$22,2,FALSE),"")</f>
        <v/>
      </c>
      <c r="AI74" s="18">
        <f t="shared" si="25"/>
        <v>1</v>
      </c>
      <c r="AJ74" s="43">
        <f t="shared" si="38"/>
        <v>1</v>
      </c>
    </row>
    <row r="75" spans="1:36" x14ac:dyDescent="0.3">
      <c r="A75" s="17" t="s">
        <v>94</v>
      </c>
      <c r="B75" s="17" t="s">
        <v>26</v>
      </c>
      <c r="C75" t="s">
        <v>93</v>
      </c>
      <c r="E75" s="17" t="s">
        <v>162</v>
      </c>
      <c r="F75" t="s">
        <v>73</v>
      </c>
      <c r="H75" s="20" t="s">
        <v>32</v>
      </c>
      <c r="I75" s="20" t="s">
        <v>37</v>
      </c>
      <c r="J75" s="20"/>
      <c r="K75" s="20"/>
      <c r="L75" s="20"/>
      <c r="M75" s="20" t="s">
        <v>30</v>
      </c>
      <c r="N75" s="20" t="s">
        <v>30</v>
      </c>
      <c r="O75" s="20" t="s">
        <v>30</v>
      </c>
      <c r="P75" s="20"/>
      <c r="Q75" s="19"/>
      <c r="R75" s="19"/>
      <c r="S75" s="19" t="str">
        <f t="shared" si="34"/>
        <v>SE-Poultry</v>
      </c>
      <c r="T75" s="19" t="str">
        <f t="shared" si="35"/>
        <v>Resilience attributes</v>
      </c>
      <c r="V75" s="26" t="str">
        <f t="shared" si="40"/>
        <v>Exposed to disturbance</v>
      </c>
      <c r="W75" s="17" t="str">
        <f t="shared" si="39"/>
        <v>Exposed to disturbance</v>
      </c>
      <c r="X75" s="17" t="str">
        <f t="shared" si="36"/>
        <v>High</v>
      </c>
      <c r="Y75" s="19">
        <f>IFERROR(VLOOKUP(H75,LookupTableArrowValues!$B$3:$C$22,2,FALSE),"")</f>
        <v>1</v>
      </c>
      <c r="Z75" s="36">
        <f t="shared" si="37"/>
        <v>1.5</v>
      </c>
      <c r="AA75" s="19">
        <f>IFERROR(VLOOKUP(I75,LookupTableArrowValues!$B$3:$C$22,2,FALSE),"")</f>
        <v>1.5</v>
      </c>
      <c r="AB75" s="19" t="str">
        <f>IFERROR(VLOOKUP(J75,LookupTableArrowValues!$B$3:$C$22,2,FALSE),"")</f>
        <v/>
      </c>
      <c r="AC75" s="19" t="str">
        <f>IFERROR(VLOOKUP(K75,LookupTableArrowValues!$B$3:$C$22,2,FALSE),"")</f>
        <v/>
      </c>
      <c r="AD75" s="19" t="str">
        <f>IFERROR(VLOOKUP(L75,LookupTableArrowValues!$B$3:$C$22,2,FALSE),"")</f>
        <v/>
      </c>
      <c r="AE75" s="19">
        <f>IFERROR(VLOOKUP(M75,LookupTableArrowValues!$B$3:$C$22,2,FALSE),"")</f>
        <v>0</v>
      </c>
      <c r="AF75" s="19">
        <f>IFERROR(VLOOKUP(N75,LookupTableArrowValues!$B$3:$C$22,2,FALSE),"")</f>
        <v>0</v>
      </c>
      <c r="AG75" s="19">
        <f>IFERROR(VLOOKUP(O75,LookupTableArrowValues!$B$3:$C$22,2,FALSE),"")</f>
        <v>0</v>
      </c>
      <c r="AH75" s="26" t="str">
        <f>IFERROR(VLOOKUP(P75,LookupTableArrowValues!$B$3:$C$22,2,FALSE),"")</f>
        <v/>
      </c>
      <c r="AI75" s="18">
        <f t="shared" si="25"/>
        <v>0</v>
      </c>
      <c r="AJ75" s="43">
        <f t="shared" si="38"/>
        <v>0</v>
      </c>
    </row>
    <row r="76" spans="1:36" x14ac:dyDescent="0.3">
      <c r="A76" s="26" t="s">
        <v>94</v>
      </c>
      <c r="B76" s="26" t="s">
        <v>26</v>
      </c>
      <c r="C76" s="26" t="s">
        <v>43</v>
      </c>
      <c r="D76" s="26"/>
      <c r="E76" s="26" t="s">
        <v>43</v>
      </c>
      <c r="F76" s="26" t="s">
        <v>29</v>
      </c>
      <c r="G76" s="26"/>
      <c r="H76" s="20" t="s">
        <v>32</v>
      </c>
      <c r="I76" s="20" t="s">
        <v>37</v>
      </c>
      <c r="J76" s="20"/>
      <c r="K76" s="20"/>
      <c r="L76" s="20"/>
      <c r="M76" s="20" t="s">
        <v>32</v>
      </c>
      <c r="N76" s="20" t="s">
        <v>32</v>
      </c>
      <c r="O76" s="20" t="s">
        <v>32</v>
      </c>
      <c r="P76" s="20"/>
      <c r="Q76" s="26"/>
      <c r="R76" s="26"/>
      <c r="S76" s="26" t="str">
        <f t="shared" si="34"/>
        <v>SE-Poultry</v>
      </c>
      <c r="T76" s="26" t="str">
        <f t="shared" si="35"/>
        <v>Resilience attributes</v>
      </c>
      <c r="V76" s="26" t="str">
        <f t="shared" si="40"/>
        <v>Infrastructure for innovation</v>
      </c>
      <c r="W76" s="17" t="str">
        <f t="shared" si="39"/>
        <v>Infrastructure for innovation</v>
      </c>
      <c r="X76" s="17" t="str">
        <f t="shared" si="36"/>
        <v>Moderate</v>
      </c>
      <c r="Y76" s="26">
        <f>IFERROR(VLOOKUP(H76,LookupTableArrowValues!$B$3:$C$22,2,FALSE),"")</f>
        <v>1</v>
      </c>
      <c r="Z76" s="36">
        <f t="shared" si="37"/>
        <v>1.5</v>
      </c>
      <c r="AA76" s="26">
        <f>IFERROR(VLOOKUP(I76,LookupTableArrowValues!$B$3:$C$22,2,FALSE),"")</f>
        <v>1.5</v>
      </c>
      <c r="AB76" s="26" t="str">
        <f>IFERROR(VLOOKUP(J76,LookupTableArrowValues!$B$3:$C$22,2,FALSE),"")</f>
        <v/>
      </c>
      <c r="AC76" s="26" t="str">
        <f>IFERROR(VLOOKUP(K76,LookupTableArrowValues!$B$3:$C$22,2,FALSE),"")</f>
        <v/>
      </c>
      <c r="AD76" s="26" t="str">
        <f>IFERROR(VLOOKUP(L76,LookupTableArrowValues!$B$3:$C$22,2,FALSE),"")</f>
        <v/>
      </c>
      <c r="AE76" s="26">
        <f>IFERROR(VLOOKUP(M76,LookupTableArrowValues!$B$3:$C$22,2,FALSE),"")</f>
        <v>1</v>
      </c>
      <c r="AF76" s="26">
        <f>IFERROR(VLOOKUP(N76,LookupTableArrowValues!$B$3:$C$22,2,FALSE),"")</f>
        <v>1</v>
      </c>
      <c r="AG76" s="26">
        <f>IFERROR(VLOOKUP(O76,LookupTableArrowValues!$B$3:$C$22,2,FALSE),"")</f>
        <v>1</v>
      </c>
      <c r="AH76" s="26" t="str">
        <f>IFERROR(VLOOKUP(P76,LookupTableArrowValues!$B$3:$C$22,2,FALSE),"")</f>
        <v/>
      </c>
      <c r="AI76" s="18">
        <f t="shared" si="25"/>
        <v>1</v>
      </c>
      <c r="AJ76" s="43">
        <f t="shared" si="38"/>
        <v>1</v>
      </c>
    </row>
    <row r="77" spans="1:36" x14ac:dyDescent="0.3">
      <c r="A77" s="26" t="s">
        <v>41</v>
      </c>
      <c r="B77" s="26" t="s">
        <v>19</v>
      </c>
      <c r="C77" s="26" t="s">
        <v>50</v>
      </c>
      <c r="D77" s="26" t="s">
        <v>58</v>
      </c>
      <c r="E77" s="26"/>
      <c r="F77" s="26" t="s">
        <v>33</v>
      </c>
      <c r="G77" s="26"/>
      <c r="H77" s="20" t="s">
        <v>34</v>
      </c>
      <c r="I77" s="20" t="s">
        <v>47</v>
      </c>
      <c r="J77" s="20"/>
      <c r="K77" s="20"/>
      <c r="L77" s="20"/>
      <c r="M77" s="20" t="s">
        <v>36</v>
      </c>
      <c r="N77" s="20" t="s">
        <v>30</v>
      </c>
      <c r="O77" s="20"/>
      <c r="P77" s="20"/>
      <c r="Q77" s="26"/>
      <c r="R77" s="26"/>
      <c r="S77" s="26" t="str">
        <f t="shared" si="34"/>
        <v>UK-Arable</v>
      </c>
      <c r="T77" s="26" t="str">
        <f t="shared" si="35"/>
        <v>Indicator</v>
      </c>
      <c r="U77" s="33" t="str">
        <f t="shared" ref="U77:V80" si="41">C77</f>
        <v>Soil health</v>
      </c>
      <c r="V77" s="26" t="str">
        <f t="shared" si="41"/>
        <v>Natural Resources</v>
      </c>
      <c r="W77" s="17">
        <f t="shared" si="39"/>
        <v>0</v>
      </c>
      <c r="X77" s="17" t="str">
        <f t="shared" si="36"/>
        <v>Low</v>
      </c>
      <c r="Y77" s="26">
        <f>IFERROR(VLOOKUP(H77,LookupTableArrowValues!$B$3:$C$22,2,FALSE),"")</f>
        <v>-1</v>
      </c>
      <c r="Z77" s="36">
        <f t="shared" si="37"/>
        <v>-2</v>
      </c>
      <c r="AA77" s="26">
        <f>IFERROR(VLOOKUP(I77,LookupTableArrowValues!$B$3:$C$22,2,FALSE),"")</f>
        <v>-2</v>
      </c>
      <c r="AB77" s="26" t="str">
        <f>IFERROR(VLOOKUP(J77,LookupTableArrowValues!$B$3:$C$22,2,FALSE),"")</f>
        <v/>
      </c>
      <c r="AC77" s="26" t="str">
        <f>IFERROR(VLOOKUP(K77,LookupTableArrowValues!$B$3:$C$22,2,FALSE),"")</f>
        <v/>
      </c>
      <c r="AD77" s="26" t="str">
        <f>IFERROR(VLOOKUP(L77,LookupTableArrowValues!$B$3:$C$22,2,FALSE),"")</f>
        <v/>
      </c>
      <c r="AE77" s="26">
        <f>IFERROR(VLOOKUP(M77,LookupTableArrowValues!$B$3:$C$22,2,FALSE),"")</f>
        <v>2</v>
      </c>
      <c r="AF77" s="26">
        <f>IFERROR(VLOOKUP(N77,LookupTableArrowValues!$B$3:$C$22,2,FALSE),"")</f>
        <v>0</v>
      </c>
      <c r="AG77" s="26" t="str">
        <f>IFERROR(VLOOKUP(O77,LookupTableArrowValues!$B$3:$C$22,2,FALSE),"")</f>
        <v/>
      </c>
      <c r="AH77" s="26" t="str">
        <f>IFERROR(VLOOKUP(P77,LookupTableArrowValues!$B$3:$C$22,2,FALSE),"")</f>
        <v/>
      </c>
      <c r="AI77" s="18">
        <f t="shared" si="25"/>
        <v>2</v>
      </c>
      <c r="AJ77" s="43">
        <f t="shared" si="38"/>
        <v>0</v>
      </c>
    </row>
    <row r="78" spans="1:36" x14ac:dyDescent="0.3">
      <c r="A78" s="17" t="s">
        <v>41</v>
      </c>
      <c r="B78" t="s">
        <v>19</v>
      </c>
      <c r="C78" t="s">
        <v>42</v>
      </c>
      <c r="D78" s="17" t="s">
        <v>65</v>
      </c>
      <c r="F78" t="s">
        <v>33</v>
      </c>
      <c r="H78" s="20" t="s">
        <v>34</v>
      </c>
      <c r="I78" s="20" t="s">
        <v>47</v>
      </c>
      <c r="J78" s="20"/>
      <c r="K78" s="20"/>
      <c r="L78" s="20"/>
      <c r="M78" s="20" t="s">
        <v>36</v>
      </c>
      <c r="N78" s="20" t="s">
        <v>34</v>
      </c>
      <c r="O78" s="20"/>
      <c r="P78" s="20"/>
      <c r="Q78" s="26"/>
      <c r="R78" s="26"/>
      <c r="S78" s="26" t="str">
        <f t="shared" si="34"/>
        <v>UK-Arable</v>
      </c>
      <c r="T78" s="26" t="str">
        <f t="shared" si="35"/>
        <v>Indicator</v>
      </c>
      <c r="U78" s="33" t="str">
        <f t="shared" si="41"/>
        <v>Biodiversity</v>
      </c>
      <c r="V78" s="26" t="str">
        <f t="shared" si="41"/>
        <v>Biodiversity &amp; habitat</v>
      </c>
      <c r="W78" s="17">
        <f t="shared" si="39"/>
        <v>0</v>
      </c>
      <c r="X78" s="17" t="str">
        <f t="shared" si="36"/>
        <v>Low</v>
      </c>
      <c r="Y78" s="26">
        <f>IFERROR(VLOOKUP(H78,LookupTableArrowValues!$B$3:$C$22,2,FALSE),"")</f>
        <v>-1</v>
      </c>
      <c r="Z78" s="36">
        <f t="shared" si="37"/>
        <v>-2</v>
      </c>
      <c r="AA78" s="26">
        <f>IFERROR(VLOOKUP(I78,LookupTableArrowValues!$B$3:$C$22,2,FALSE),"")</f>
        <v>-2</v>
      </c>
      <c r="AB78" s="26" t="str">
        <f>IFERROR(VLOOKUP(J78,LookupTableArrowValues!$B$3:$C$22,2,FALSE),"")</f>
        <v/>
      </c>
      <c r="AC78" s="26" t="str">
        <f>IFERROR(VLOOKUP(K78,LookupTableArrowValues!$B$3:$C$22,2,FALSE),"")</f>
        <v/>
      </c>
      <c r="AD78" s="26" t="str">
        <f>IFERROR(VLOOKUP(L78,LookupTableArrowValues!$B$3:$C$22,2,FALSE),"")</f>
        <v/>
      </c>
      <c r="AE78" s="26">
        <f>IFERROR(VLOOKUP(M78,LookupTableArrowValues!$B$3:$C$22,2,FALSE),"")</f>
        <v>2</v>
      </c>
      <c r="AF78" s="26">
        <f>IFERROR(VLOOKUP(N78,LookupTableArrowValues!$B$3:$C$22,2,FALSE),"")</f>
        <v>-1</v>
      </c>
      <c r="AG78" s="26" t="str">
        <f>IFERROR(VLOOKUP(O78,LookupTableArrowValues!$B$3:$C$22,2,FALSE),"")</f>
        <v/>
      </c>
      <c r="AH78" s="26" t="str">
        <f>IFERROR(VLOOKUP(P78,LookupTableArrowValues!$B$3:$C$22,2,FALSE),"")</f>
        <v/>
      </c>
      <c r="AI78" s="18">
        <f t="shared" si="25"/>
        <v>2</v>
      </c>
      <c r="AJ78" s="43">
        <f t="shared" si="38"/>
        <v>-1</v>
      </c>
    </row>
    <row r="79" spans="1:36" x14ac:dyDescent="0.3">
      <c r="A79" s="17" t="s">
        <v>41</v>
      </c>
      <c r="B79" s="17" t="s">
        <v>19</v>
      </c>
      <c r="C79" t="s">
        <v>51</v>
      </c>
      <c r="D79" s="17" t="s">
        <v>66</v>
      </c>
      <c r="F79" t="s">
        <v>33</v>
      </c>
      <c r="H79" s="20" t="s">
        <v>34</v>
      </c>
      <c r="I79" s="20" t="s">
        <v>47</v>
      </c>
      <c r="J79" s="20"/>
      <c r="K79" s="20"/>
      <c r="L79" s="20"/>
      <c r="M79" s="20" t="s">
        <v>36</v>
      </c>
      <c r="N79" s="20" t="s">
        <v>34</v>
      </c>
      <c r="O79" s="20"/>
      <c r="P79" s="20"/>
      <c r="Q79" s="26"/>
      <c r="R79" s="26"/>
      <c r="S79" s="26" t="str">
        <f t="shared" si="34"/>
        <v>UK-Arable</v>
      </c>
      <c r="T79" s="26" t="str">
        <f t="shared" si="35"/>
        <v>Indicator</v>
      </c>
      <c r="U79" s="33" t="str">
        <f t="shared" si="41"/>
        <v>Happiness index of farmers</v>
      </c>
      <c r="V79" s="26" t="str">
        <f t="shared" si="41"/>
        <v>Quality of life</v>
      </c>
      <c r="W79" s="17">
        <f t="shared" si="39"/>
        <v>0</v>
      </c>
      <c r="X79" s="17" t="str">
        <f t="shared" si="36"/>
        <v>Low</v>
      </c>
      <c r="Y79" s="26">
        <f>IFERROR(VLOOKUP(H79,LookupTableArrowValues!$B$3:$C$22,2,FALSE),"")</f>
        <v>-1</v>
      </c>
      <c r="Z79" s="36">
        <f t="shared" si="37"/>
        <v>-2</v>
      </c>
      <c r="AA79" s="26">
        <f>IFERROR(VLOOKUP(I79,LookupTableArrowValues!$B$3:$C$22,2,FALSE),"")</f>
        <v>-2</v>
      </c>
      <c r="AB79" s="26" t="str">
        <f>IFERROR(VLOOKUP(J79,LookupTableArrowValues!$B$3:$C$22,2,FALSE),"")</f>
        <v/>
      </c>
      <c r="AC79" s="26" t="str">
        <f>IFERROR(VLOOKUP(K79,LookupTableArrowValues!$B$3:$C$22,2,FALSE),"")</f>
        <v/>
      </c>
      <c r="AD79" s="26" t="str">
        <f>IFERROR(VLOOKUP(L79,LookupTableArrowValues!$B$3:$C$22,2,FALSE),"")</f>
        <v/>
      </c>
      <c r="AE79" s="26">
        <f>IFERROR(VLOOKUP(M79,LookupTableArrowValues!$B$3:$C$22,2,FALSE),"")</f>
        <v>2</v>
      </c>
      <c r="AF79" s="26">
        <f>IFERROR(VLOOKUP(N79,LookupTableArrowValues!$B$3:$C$22,2,FALSE),"")</f>
        <v>-1</v>
      </c>
      <c r="AG79" s="26" t="str">
        <f>IFERROR(VLOOKUP(O79,LookupTableArrowValues!$B$3:$C$22,2,FALSE),"")</f>
        <v/>
      </c>
      <c r="AH79" s="26" t="str">
        <f>IFERROR(VLOOKUP(P79,LookupTableArrowValues!$B$3:$C$22,2,FALSE),"")</f>
        <v/>
      </c>
      <c r="AI79" s="18">
        <f t="shared" si="25"/>
        <v>2</v>
      </c>
      <c r="AJ79" s="43">
        <f t="shared" si="38"/>
        <v>-1</v>
      </c>
    </row>
    <row r="80" spans="1:36" x14ac:dyDescent="0.3">
      <c r="A80" s="17" t="s">
        <v>41</v>
      </c>
      <c r="B80" s="17" t="s">
        <v>19</v>
      </c>
      <c r="C80" t="s">
        <v>52</v>
      </c>
      <c r="D80" s="17" t="s">
        <v>67</v>
      </c>
      <c r="F80" t="s">
        <v>29</v>
      </c>
      <c r="H80" s="20" t="s">
        <v>30</v>
      </c>
      <c r="I80" s="20" t="s">
        <v>30</v>
      </c>
      <c r="J80" s="20"/>
      <c r="K80" s="20"/>
      <c r="L80" s="20"/>
      <c r="M80" s="20" t="s">
        <v>32</v>
      </c>
      <c r="N80" s="20" t="s">
        <v>30</v>
      </c>
      <c r="O80" s="20"/>
      <c r="P80" s="20"/>
      <c r="R80" s="26"/>
      <c r="S80" s="26" t="str">
        <f t="shared" si="34"/>
        <v>UK-Arable</v>
      </c>
      <c r="T80" s="26" t="str">
        <f t="shared" si="35"/>
        <v>Indicator</v>
      </c>
      <c r="U80" s="33" t="str">
        <f t="shared" si="41"/>
        <v>Percent of products certified higher welfare standards</v>
      </c>
      <c r="V80" s="26" t="str">
        <f t="shared" si="41"/>
        <v>Animal health &amp; welfare</v>
      </c>
      <c r="W80" s="17">
        <f t="shared" si="39"/>
        <v>0</v>
      </c>
      <c r="X80" s="17" t="str">
        <f t="shared" si="36"/>
        <v>Moderate</v>
      </c>
      <c r="Y80" s="26">
        <f>IFERROR(VLOOKUP(H80,LookupTableArrowValues!$B$3:$C$22,2,FALSE),"")</f>
        <v>0</v>
      </c>
      <c r="Z80" s="36">
        <f t="shared" si="37"/>
        <v>0</v>
      </c>
      <c r="AA80" s="26">
        <f>IFERROR(VLOOKUP(I80,LookupTableArrowValues!$B$3:$C$22,2,FALSE),"")</f>
        <v>0</v>
      </c>
      <c r="AB80" s="26" t="str">
        <f>IFERROR(VLOOKUP(J80,LookupTableArrowValues!$B$3:$C$22,2,FALSE),"")</f>
        <v/>
      </c>
      <c r="AC80" s="26" t="str">
        <f>IFERROR(VLOOKUP(K80,LookupTableArrowValues!$B$3:$C$22,2,FALSE),"")</f>
        <v/>
      </c>
      <c r="AD80" s="26" t="str">
        <f>IFERROR(VLOOKUP(L80,LookupTableArrowValues!$B$3:$C$22,2,FALSE),"")</f>
        <v/>
      </c>
      <c r="AE80" s="26">
        <f>IFERROR(VLOOKUP(M80,LookupTableArrowValues!$B$3:$C$22,2,FALSE),"")</f>
        <v>1</v>
      </c>
      <c r="AF80" s="26">
        <f>IFERROR(VLOOKUP(N80,LookupTableArrowValues!$B$3:$C$22,2,FALSE),"")</f>
        <v>0</v>
      </c>
      <c r="AG80" s="26" t="str">
        <f>IFERROR(VLOOKUP(O80,LookupTableArrowValues!$B$3:$C$22,2,FALSE),"")</f>
        <v/>
      </c>
      <c r="AH80" s="26" t="str">
        <f>IFERROR(VLOOKUP(P80,LookupTableArrowValues!$B$3:$C$22,2,FALSE),"")</f>
        <v/>
      </c>
      <c r="AI80" s="18">
        <f t="shared" si="25"/>
        <v>1</v>
      </c>
      <c r="AJ80" s="43">
        <f t="shared" si="38"/>
        <v>0</v>
      </c>
    </row>
    <row r="81" spans="1:36" x14ac:dyDescent="0.3">
      <c r="A81" s="17" t="s">
        <v>41</v>
      </c>
      <c r="B81" s="17" t="s">
        <v>26</v>
      </c>
      <c r="C81" t="s">
        <v>196</v>
      </c>
      <c r="E81" s="32" t="s">
        <v>196</v>
      </c>
      <c r="F81" t="s">
        <v>33</v>
      </c>
      <c r="H81" s="20" t="s">
        <v>30</v>
      </c>
      <c r="I81" s="20" t="s">
        <v>30</v>
      </c>
      <c r="J81" s="20"/>
      <c r="K81" s="20"/>
      <c r="L81" s="20"/>
      <c r="M81" s="20" t="s">
        <v>32</v>
      </c>
      <c r="N81" s="20" t="s">
        <v>34</v>
      </c>
      <c r="O81" s="20"/>
      <c r="P81" s="20"/>
      <c r="R81" s="26"/>
      <c r="S81" s="26" t="str">
        <f t="shared" si="34"/>
        <v>UK-Arable</v>
      </c>
      <c r="T81" s="26" t="str">
        <f t="shared" si="35"/>
        <v>Resilience attributes</v>
      </c>
      <c r="V81" s="26" t="str">
        <f>W81</f>
        <v>Spatial and temporal heterogeneity (farm types)</v>
      </c>
      <c r="W81" s="17" t="str">
        <f t="shared" si="39"/>
        <v>Spatial and temporal heterogeneity (farm types)</v>
      </c>
      <c r="X81" s="17" t="str">
        <f t="shared" si="36"/>
        <v>Low</v>
      </c>
      <c r="Y81" s="26">
        <f>IFERROR(VLOOKUP(H81,LookupTableArrowValues!$B$3:$C$22,2,FALSE),"")</f>
        <v>0</v>
      </c>
      <c r="Z81" s="36">
        <f t="shared" si="37"/>
        <v>0</v>
      </c>
      <c r="AA81" s="26">
        <f>IFERROR(VLOOKUP(I81,LookupTableArrowValues!$B$3:$C$22,2,FALSE),"")</f>
        <v>0</v>
      </c>
      <c r="AB81" s="26" t="str">
        <f>IFERROR(VLOOKUP(J81,LookupTableArrowValues!$B$3:$C$22,2,FALSE),"")</f>
        <v/>
      </c>
      <c r="AC81" s="26" t="str">
        <f>IFERROR(VLOOKUP(K81,LookupTableArrowValues!$B$3:$C$22,2,FALSE),"")</f>
        <v/>
      </c>
      <c r="AD81" s="26" t="str">
        <f>IFERROR(VLOOKUP(L81,LookupTableArrowValues!$B$3:$C$22,2,FALSE),"")</f>
        <v/>
      </c>
      <c r="AE81" s="26">
        <f>IFERROR(VLOOKUP(M81,LookupTableArrowValues!$B$3:$C$22,2,FALSE),"")</f>
        <v>1</v>
      </c>
      <c r="AF81" s="26">
        <f>IFERROR(VLOOKUP(N81,LookupTableArrowValues!$B$3:$C$22,2,FALSE),"")</f>
        <v>-1</v>
      </c>
      <c r="AG81" s="26" t="str">
        <f>IFERROR(VLOOKUP(O81,LookupTableArrowValues!$B$3:$C$22,2,FALSE),"")</f>
        <v/>
      </c>
      <c r="AH81" s="26" t="str">
        <f>IFERROR(VLOOKUP(P81,LookupTableArrowValues!$B$3:$C$22,2,FALSE),"")</f>
        <v/>
      </c>
      <c r="AI81" s="18">
        <f t="shared" si="25"/>
        <v>1</v>
      </c>
      <c r="AJ81" s="43">
        <f t="shared" si="38"/>
        <v>-1</v>
      </c>
    </row>
    <row r="82" spans="1:36" x14ac:dyDescent="0.3">
      <c r="A82" t="s">
        <v>41</v>
      </c>
      <c r="B82" t="s">
        <v>26</v>
      </c>
      <c r="C82" t="s">
        <v>46</v>
      </c>
      <c r="E82" s="17" t="s">
        <v>46</v>
      </c>
      <c r="F82" t="s">
        <v>29</v>
      </c>
      <c r="H82" s="20" t="s">
        <v>30</v>
      </c>
      <c r="I82" s="20" t="s">
        <v>47</v>
      </c>
      <c r="J82" s="20"/>
      <c r="K82" s="20"/>
      <c r="L82" s="20"/>
      <c r="M82" s="20" t="s">
        <v>36</v>
      </c>
      <c r="N82" s="20" t="s">
        <v>34</v>
      </c>
      <c r="O82" s="20"/>
      <c r="P82" s="20"/>
      <c r="S82" s="9" t="str">
        <f t="shared" si="34"/>
        <v>UK-Arable</v>
      </c>
      <c r="T82" t="str">
        <f t="shared" si="35"/>
        <v>Resilience attributes</v>
      </c>
      <c r="V82" s="26" t="str">
        <f t="shared" ref="V82:V84" si="42">W82</f>
        <v>Socially self-organised</v>
      </c>
      <c r="W82" s="17" t="str">
        <f t="shared" si="39"/>
        <v>Socially self-organised</v>
      </c>
      <c r="X82" s="17" t="str">
        <f t="shared" si="36"/>
        <v>Moderate</v>
      </c>
      <c r="Y82">
        <f>IFERROR(VLOOKUP(H82,LookupTableArrowValues!$B$3:$C$22,2,FALSE),"")</f>
        <v>0</v>
      </c>
      <c r="Z82" s="36">
        <f t="shared" si="37"/>
        <v>-2</v>
      </c>
      <c r="AA82">
        <f>IFERROR(VLOOKUP(I82,LookupTableArrowValues!$B$3:$C$22,2,FALSE),"")</f>
        <v>-2</v>
      </c>
      <c r="AB82" t="str">
        <f>IFERROR(VLOOKUP(J82,LookupTableArrowValues!$B$3:$C$22,2,FALSE),"")</f>
        <v/>
      </c>
      <c r="AC82" t="str">
        <f>IFERROR(VLOOKUP(K82,LookupTableArrowValues!$B$3:$C$22,2,FALSE),"")</f>
        <v/>
      </c>
      <c r="AD82" t="str">
        <f>IFERROR(VLOOKUP(L82,LookupTableArrowValues!$B$3:$C$22,2,FALSE),"")</f>
        <v/>
      </c>
      <c r="AE82">
        <f>IFERROR(VLOOKUP(M82,LookupTableArrowValues!$B$3:$C$22,2,FALSE),"")</f>
        <v>2</v>
      </c>
      <c r="AF82">
        <f>IFERROR(VLOOKUP(N82,LookupTableArrowValues!$B$3:$C$22,2,FALSE),"")</f>
        <v>-1</v>
      </c>
      <c r="AG82" t="str">
        <f>IFERROR(VLOOKUP(O82,LookupTableArrowValues!$B$3:$C$22,2,FALSE),"")</f>
        <v/>
      </c>
      <c r="AH82" t="str">
        <f>IFERROR(VLOOKUP(P82,LookupTableArrowValues!$B$3:$C$22,2,FALSE),"")</f>
        <v/>
      </c>
      <c r="AI82" s="31">
        <f t="shared" ref="AI82:AI84" si="43">MAX(AE82:AH82)</f>
        <v>2</v>
      </c>
      <c r="AJ82" s="43">
        <f t="shared" si="38"/>
        <v>-1</v>
      </c>
    </row>
    <row r="83" spans="1:36" x14ac:dyDescent="0.3">
      <c r="A83" t="s">
        <v>41</v>
      </c>
      <c r="B83" t="s">
        <v>26</v>
      </c>
      <c r="C83" s="28" t="s">
        <v>197</v>
      </c>
      <c r="E83" s="28" t="s">
        <v>197</v>
      </c>
      <c r="F83" t="s">
        <v>49</v>
      </c>
      <c r="H83" s="20" t="s">
        <v>34</v>
      </c>
      <c r="I83" s="20" t="s">
        <v>47</v>
      </c>
      <c r="J83" s="20"/>
      <c r="K83" s="20"/>
      <c r="L83" s="20"/>
      <c r="M83" s="20" t="s">
        <v>36</v>
      </c>
      <c r="N83" s="20" t="s">
        <v>30</v>
      </c>
      <c r="O83" s="20"/>
      <c r="P83" s="20"/>
      <c r="S83" s="9" t="str">
        <f t="shared" si="34"/>
        <v>UK-Arable</v>
      </c>
      <c r="T83" t="str">
        <f t="shared" si="35"/>
        <v>Resilience attributes</v>
      </c>
      <c r="V83" s="26" t="str">
        <f t="shared" si="42"/>
        <v>Appropriately connected with actors outside the farming system</v>
      </c>
      <c r="W83" s="17" t="str">
        <f t="shared" si="39"/>
        <v>Appropriately connected with actors outside the farming system</v>
      </c>
      <c r="X83" s="17" t="str">
        <f t="shared" si="36"/>
        <v>Moderate - low</v>
      </c>
      <c r="Y83">
        <f>IFERROR(VLOOKUP(H83,LookupTableArrowValues!$B$3:$C$22,2,FALSE),"")</f>
        <v>-1</v>
      </c>
      <c r="Z83" s="36">
        <f t="shared" si="37"/>
        <v>-2</v>
      </c>
      <c r="AA83">
        <f>IFERROR(VLOOKUP(I83,LookupTableArrowValues!$B$3:$C$22,2,FALSE),"")</f>
        <v>-2</v>
      </c>
      <c r="AB83" t="str">
        <f>IFERROR(VLOOKUP(J83,LookupTableArrowValues!$B$3:$C$22,2,FALSE),"")</f>
        <v/>
      </c>
      <c r="AC83" t="str">
        <f>IFERROR(VLOOKUP(K83,LookupTableArrowValues!$B$3:$C$22,2,FALSE),"")</f>
        <v/>
      </c>
      <c r="AD83" t="str">
        <f>IFERROR(VLOOKUP(L83,LookupTableArrowValues!$B$3:$C$22,2,FALSE),"")</f>
        <v/>
      </c>
      <c r="AE83">
        <f>IFERROR(VLOOKUP(M83,LookupTableArrowValues!$B$3:$C$22,2,FALSE),"")</f>
        <v>2</v>
      </c>
      <c r="AF83">
        <f>IFERROR(VLOOKUP(N83,LookupTableArrowValues!$B$3:$C$22,2,FALSE),"")</f>
        <v>0</v>
      </c>
      <c r="AG83" t="str">
        <f>IFERROR(VLOOKUP(O83,LookupTableArrowValues!$B$3:$C$22,2,FALSE),"")</f>
        <v/>
      </c>
      <c r="AH83" t="str">
        <f>IFERROR(VLOOKUP(P83,LookupTableArrowValues!$B$3:$C$22,2,FALSE),"")</f>
        <v/>
      </c>
      <c r="AI83" s="31">
        <f t="shared" si="43"/>
        <v>2</v>
      </c>
      <c r="AJ83" s="43">
        <f t="shared" si="38"/>
        <v>0</v>
      </c>
    </row>
    <row r="84" spans="1:36" x14ac:dyDescent="0.3">
      <c r="A84" t="s">
        <v>41</v>
      </c>
      <c r="B84" t="s">
        <v>26</v>
      </c>
      <c r="C84" t="s">
        <v>43</v>
      </c>
      <c r="E84" s="17" t="s">
        <v>43</v>
      </c>
      <c r="F84" t="s">
        <v>33</v>
      </c>
      <c r="H84" s="20" t="s">
        <v>34</v>
      </c>
      <c r="I84" s="20" t="s">
        <v>47</v>
      </c>
      <c r="J84" s="20"/>
      <c r="K84" s="20"/>
      <c r="L84" s="20"/>
      <c r="M84" s="20" t="s">
        <v>36</v>
      </c>
      <c r="N84" s="20" t="s">
        <v>124</v>
      </c>
      <c r="O84" s="20"/>
      <c r="P84" s="20"/>
      <c r="S84" s="9" t="str">
        <f t="shared" si="34"/>
        <v>UK-Arable</v>
      </c>
      <c r="T84" t="str">
        <f t="shared" si="35"/>
        <v>Resilience attributes</v>
      </c>
      <c r="V84" s="26" t="str">
        <f t="shared" si="42"/>
        <v>Infrastructure for innovation</v>
      </c>
      <c r="W84" s="17" t="str">
        <f t="shared" si="39"/>
        <v>Infrastructure for innovation</v>
      </c>
      <c r="X84" s="17" t="str">
        <f t="shared" si="36"/>
        <v>Low</v>
      </c>
      <c r="Y84">
        <f>IFERROR(VLOOKUP(H84,LookupTableArrowValues!$B$3:$C$22,2,FALSE),"")</f>
        <v>-1</v>
      </c>
      <c r="Z84" s="36">
        <f t="shared" si="37"/>
        <v>-2</v>
      </c>
      <c r="AA84">
        <f>IFERROR(VLOOKUP(I84,LookupTableArrowValues!$B$3:$C$22,2,FALSE),"")</f>
        <v>-2</v>
      </c>
      <c r="AB84" t="str">
        <f>IFERROR(VLOOKUP(J84,LookupTableArrowValues!$B$3:$C$22,2,FALSE),"")</f>
        <v/>
      </c>
      <c r="AC84" t="str">
        <f>IFERROR(VLOOKUP(K84,LookupTableArrowValues!$B$3:$C$22,2,FALSE),"")</f>
        <v/>
      </c>
      <c r="AD84" t="str">
        <f>IFERROR(VLOOKUP(L84,LookupTableArrowValues!$B$3:$C$22,2,FALSE),"")</f>
        <v/>
      </c>
      <c r="AE84">
        <f>IFERROR(VLOOKUP(M84,LookupTableArrowValues!$B$3:$C$22,2,FALSE),"")</f>
        <v>2</v>
      </c>
      <c r="AF84" t="str">
        <f>IFERROR(VLOOKUP(N84,LookupTableArrowValues!$B$3:$C$22,2,FALSE),"")</f>
        <v/>
      </c>
      <c r="AG84" t="str">
        <f>IFERROR(VLOOKUP(O84,LookupTableArrowValues!$B$3:$C$22,2,FALSE),"")</f>
        <v/>
      </c>
      <c r="AH84" t="str">
        <f>IFERROR(VLOOKUP(P84,LookupTableArrowValues!$B$3:$C$22,2,FALSE),"")</f>
        <v/>
      </c>
      <c r="AI84" s="31">
        <f t="shared" si="43"/>
        <v>2</v>
      </c>
      <c r="AJ84" s="43">
        <f t="shared" si="38"/>
        <v>2</v>
      </c>
    </row>
  </sheetData>
  <autoFilter ref="A3:AH84" xr:uid="{00000000-0009-0000-0000-000004000000}">
    <filterColumn colId="1">
      <filters>
        <filter val="Indicator"/>
        <filter val="Resilience attributes"/>
      </filters>
    </filterColumn>
    <filterColumn colId="25">
      <customFilters>
        <customFilter operator="notEqual" val=" "/>
      </customFilters>
    </filterColumn>
    <sortState xmlns:xlrd2="http://schemas.microsoft.com/office/spreadsheetml/2017/richdata2" ref="A4:AH84">
      <sortCondition ref="A3:A84"/>
    </sortState>
  </autoFilter>
  <mergeCells count="1">
    <mergeCell ref="I2:L2"/>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7"/>
  <sheetViews>
    <sheetView workbookViewId="0">
      <selection activeCell="G15" sqref="G15"/>
    </sheetView>
  </sheetViews>
  <sheetFormatPr defaultColWidth="9.109375" defaultRowHeight="14.4" x14ac:dyDescent="0.3"/>
  <cols>
    <col min="1" max="1" width="19.109375" customWidth="1"/>
    <col min="2" max="2" width="19.109375" style="9" customWidth="1"/>
    <col min="3" max="3" width="32" bestFit="1" customWidth="1"/>
    <col min="4" max="4" width="34.33203125" bestFit="1" customWidth="1"/>
    <col min="5" max="5" width="22.88671875" bestFit="1" customWidth="1"/>
    <col min="6" max="6" width="22.109375" bestFit="1" customWidth="1"/>
    <col min="7" max="7" width="23" customWidth="1"/>
    <col min="8" max="8" width="36.44140625" customWidth="1"/>
    <col min="9" max="9" width="33.109375" bestFit="1" customWidth="1"/>
  </cols>
  <sheetData>
    <row r="1" spans="1:10" s="19" customFormat="1" x14ac:dyDescent="0.3">
      <c r="A1" s="4" t="s">
        <v>188</v>
      </c>
    </row>
    <row r="2" spans="1:10" s="19" customFormat="1" x14ac:dyDescent="0.3"/>
    <row r="3" spans="1:10" s="5" customFormat="1" x14ac:dyDescent="0.3">
      <c r="B3" s="9"/>
    </row>
    <row r="4" spans="1:10" ht="28.8" x14ac:dyDescent="0.3">
      <c r="A4" s="2" t="s">
        <v>9</v>
      </c>
      <c r="B4" s="2"/>
      <c r="C4" s="1"/>
      <c r="D4" s="1"/>
      <c r="E4" s="1"/>
      <c r="F4" s="1"/>
      <c r="G4" s="60" t="s">
        <v>125</v>
      </c>
      <c r="H4" s="60"/>
      <c r="I4" s="8"/>
      <c r="J4" s="5"/>
    </row>
    <row r="5" spans="1:10" x14ac:dyDescent="0.3">
      <c r="A5" s="1" t="s">
        <v>0</v>
      </c>
      <c r="B5" s="2" t="s">
        <v>157</v>
      </c>
      <c r="C5" s="1" t="s">
        <v>5</v>
      </c>
      <c r="D5" s="1" t="s">
        <v>6</v>
      </c>
      <c r="E5" s="1" t="s">
        <v>7</v>
      </c>
      <c r="F5" s="1" t="s">
        <v>8</v>
      </c>
      <c r="G5" s="8" t="s">
        <v>44</v>
      </c>
      <c r="H5" s="8" t="s">
        <v>126</v>
      </c>
      <c r="I5" s="8"/>
    </row>
    <row r="6" spans="1:10" x14ac:dyDescent="0.3">
      <c r="A6" s="3" t="s">
        <v>11</v>
      </c>
      <c r="B6" s="9">
        <v>3</v>
      </c>
      <c r="C6" s="20" t="s">
        <v>23</v>
      </c>
      <c r="D6" s="20" t="s">
        <v>24</v>
      </c>
      <c r="E6" s="20" t="s">
        <v>25</v>
      </c>
      <c r="F6" s="20"/>
      <c r="G6" s="20" t="s">
        <v>189</v>
      </c>
      <c r="H6" s="20" t="s">
        <v>190</v>
      </c>
      <c r="I6" s="25"/>
    </row>
    <row r="7" spans="1:10" x14ac:dyDescent="0.3">
      <c r="A7" t="s">
        <v>95</v>
      </c>
      <c r="B7" s="9">
        <v>2</v>
      </c>
      <c r="C7" s="20" t="s">
        <v>101</v>
      </c>
      <c r="D7" s="20" t="s">
        <v>102</v>
      </c>
      <c r="E7" s="20"/>
      <c r="F7" s="20"/>
      <c r="G7" s="27" t="s">
        <v>191</v>
      </c>
      <c r="H7" s="20"/>
      <c r="I7" s="25"/>
    </row>
    <row r="8" spans="1:10" x14ac:dyDescent="0.3">
      <c r="A8" t="s">
        <v>41</v>
      </c>
      <c r="B8" s="9">
        <v>2</v>
      </c>
      <c r="C8" s="20" t="s">
        <v>53</v>
      </c>
      <c r="D8" s="20" t="s">
        <v>54</v>
      </c>
      <c r="E8" s="20"/>
      <c r="F8" s="20"/>
      <c r="G8" s="20"/>
      <c r="H8" s="20"/>
      <c r="I8" s="25"/>
    </row>
    <row r="9" spans="1:10" x14ac:dyDescent="0.3">
      <c r="A9" t="s">
        <v>2</v>
      </c>
      <c r="B9" s="9">
        <v>4</v>
      </c>
      <c r="C9" s="20" t="s">
        <v>138</v>
      </c>
      <c r="D9" s="20" t="s">
        <v>121</v>
      </c>
      <c r="E9" s="20" t="s">
        <v>139</v>
      </c>
      <c r="F9" s="20" t="s">
        <v>137</v>
      </c>
      <c r="G9" s="20" t="s">
        <v>127</v>
      </c>
      <c r="H9" s="20" t="s">
        <v>128</v>
      </c>
      <c r="I9" s="25"/>
    </row>
    <row r="10" spans="1:10" x14ac:dyDescent="0.3">
      <c r="A10" t="s">
        <v>55</v>
      </c>
      <c r="B10" s="9">
        <v>4</v>
      </c>
      <c r="C10" s="20" t="s">
        <v>78</v>
      </c>
      <c r="D10" s="20" t="s">
        <v>79</v>
      </c>
      <c r="E10" s="20" t="s">
        <v>80</v>
      </c>
      <c r="F10" s="20" t="s">
        <v>81</v>
      </c>
      <c r="G10" s="20"/>
      <c r="H10" s="20"/>
      <c r="I10" s="25"/>
    </row>
    <row r="11" spans="1:10" x14ac:dyDescent="0.3">
      <c r="A11" t="s">
        <v>115</v>
      </c>
      <c r="B11" s="9">
        <v>3</v>
      </c>
      <c r="C11" s="20" t="s">
        <v>118</v>
      </c>
      <c r="D11" s="20" t="s">
        <v>119</v>
      </c>
      <c r="E11" s="20" t="s">
        <v>120</v>
      </c>
      <c r="F11" s="20"/>
      <c r="G11" s="20" t="s">
        <v>134</v>
      </c>
      <c r="H11" s="20"/>
      <c r="I11" s="25"/>
    </row>
    <row r="12" spans="1:10" x14ac:dyDescent="0.3">
      <c r="A12" t="s">
        <v>123</v>
      </c>
      <c r="B12" s="9">
        <v>4</v>
      </c>
      <c r="C12" s="20" t="s">
        <v>144</v>
      </c>
      <c r="D12" s="20" t="s">
        <v>145</v>
      </c>
      <c r="E12" s="20" t="s">
        <v>146</v>
      </c>
      <c r="F12" s="20" t="s">
        <v>147</v>
      </c>
      <c r="G12" s="20"/>
      <c r="H12" s="20"/>
      <c r="I12" s="25"/>
    </row>
    <row r="13" spans="1:10" x14ac:dyDescent="0.3">
      <c r="A13" s="28" t="s">
        <v>104</v>
      </c>
      <c r="B13" s="30">
        <v>4</v>
      </c>
      <c r="C13" s="27" t="s">
        <v>167</v>
      </c>
      <c r="D13" s="27" t="s">
        <v>168</v>
      </c>
      <c r="E13" s="27" t="s">
        <v>169</v>
      </c>
      <c r="F13" s="27" t="s">
        <v>200</v>
      </c>
      <c r="G13" s="27" t="s">
        <v>127</v>
      </c>
      <c r="H13" s="27" t="s">
        <v>201</v>
      </c>
      <c r="I13" s="25"/>
    </row>
    <row r="14" spans="1:10" x14ac:dyDescent="0.3">
      <c r="A14" t="s">
        <v>94</v>
      </c>
      <c r="B14" s="9">
        <v>3</v>
      </c>
      <c r="C14" s="20" t="s">
        <v>129</v>
      </c>
      <c r="D14" s="20" t="s">
        <v>130</v>
      </c>
      <c r="E14" s="20" t="s">
        <v>131</v>
      </c>
      <c r="F14" s="20"/>
      <c r="G14" s="20" t="s">
        <v>132</v>
      </c>
      <c r="H14" s="20"/>
      <c r="I14" s="25"/>
    </row>
    <row r="15" spans="1:10" x14ac:dyDescent="0.3">
      <c r="A15" t="s">
        <v>106</v>
      </c>
      <c r="B15" s="9">
        <v>3</v>
      </c>
      <c r="C15" s="20" t="s">
        <v>163</v>
      </c>
      <c r="D15" s="20" t="s">
        <v>164</v>
      </c>
      <c r="E15" s="20" t="s">
        <v>165</v>
      </c>
      <c r="F15" s="20"/>
      <c r="G15" s="20" t="s">
        <v>166</v>
      </c>
      <c r="H15" s="20"/>
      <c r="I15" s="25"/>
    </row>
    <row r="16" spans="1:10" x14ac:dyDescent="0.3">
      <c r="A16" t="s">
        <v>107</v>
      </c>
      <c r="B16" s="25"/>
      <c r="C16" s="20"/>
      <c r="D16" s="20"/>
      <c r="E16" s="20"/>
      <c r="F16" s="20"/>
      <c r="G16" s="20"/>
      <c r="H16" s="20"/>
      <c r="I16" s="25"/>
    </row>
    <row r="17" spans="9:9" x14ac:dyDescent="0.3">
      <c r="I17" s="25"/>
    </row>
  </sheetData>
  <mergeCells count="1">
    <mergeCell ref="G4:H4"/>
  </mergeCell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27"/>
  <sheetViews>
    <sheetView workbookViewId="0">
      <selection activeCell="G24" sqref="G24"/>
    </sheetView>
  </sheetViews>
  <sheetFormatPr defaultColWidth="9.109375" defaultRowHeight="14.4" x14ac:dyDescent="0.3"/>
  <sheetData>
    <row r="1" spans="2:7" x14ac:dyDescent="0.3">
      <c r="B1" t="s">
        <v>208</v>
      </c>
      <c r="C1" t="s">
        <v>209</v>
      </c>
      <c r="F1" t="s">
        <v>208</v>
      </c>
      <c r="G1" t="s">
        <v>209</v>
      </c>
    </row>
    <row r="2" spans="2:7" x14ac:dyDescent="0.3">
      <c r="B2" t="s">
        <v>148</v>
      </c>
      <c r="C2" t="s">
        <v>149</v>
      </c>
      <c r="F2" s="43" t="s">
        <v>149</v>
      </c>
      <c r="G2" s="43" t="s">
        <v>148</v>
      </c>
    </row>
    <row r="3" spans="2:7" s="9" customFormat="1" x14ac:dyDescent="0.3">
      <c r="B3" s="9" t="s">
        <v>47</v>
      </c>
      <c r="C3" s="9">
        <v>-2</v>
      </c>
      <c r="F3" s="43">
        <v>-2</v>
      </c>
      <c r="G3" s="43" t="s">
        <v>47</v>
      </c>
    </row>
    <row r="4" spans="2:7" s="9" customFormat="1" x14ac:dyDescent="0.3">
      <c r="B4" s="9" t="s">
        <v>150</v>
      </c>
      <c r="C4" s="9">
        <v>-1.5</v>
      </c>
      <c r="F4" s="43">
        <v>-1.75</v>
      </c>
      <c r="G4" s="43" t="s">
        <v>47</v>
      </c>
    </row>
    <row r="5" spans="2:7" s="9" customFormat="1" x14ac:dyDescent="0.3">
      <c r="B5" s="9" t="s">
        <v>31</v>
      </c>
      <c r="C5" s="9">
        <v>-1.5</v>
      </c>
      <c r="F5" s="43">
        <f>F4+0.00001</f>
        <v>-1.7499899999999999</v>
      </c>
      <c r="G5" s="43" t="s">
        <v>218</v>
      </c>
    </row>
    <row r="6" spans="2:7" s="9" customFormat="1" x14ac:dyDescent="0.3">
      <c r="B6" s="9" t="s">
        <v>34</v>
      </c>
      <c r="C6" s="9">
        <v>-1</v>
      </c>
      <c r="F6" s="43">
        <v>-1.5</v>
      </c>
      <c r="G6" s="43" t="s">
        <v>218</v>
      </c>
    </row>
    <row r="7" spans="2:7" s="9" customFormat="1" x14ac:dyDescent="0.3">
      <c r="B7" s="9" t="s">
        <v>91</v>
      </c>
      <c r="C7" s="9">
        <v>-0.5</v>
      </c>
      <c r="F7" s="43">
        <f>F8-0.00001</f>
        <v>-1.2500100000000001</v>
      </c>
      <c r="G7" s="43" t="s">
        <v>218</v>
      </c>
    </row>
    <row r="8" spans="2:7" s="9" customFormat="1" x14ac:dyDescent="0.3">
      <c r="B8" s="9" t="s">
        <v>38</v>
      </c>
      <c r="C8" s="9">
        <v>-0.5</v>
      </c>
      <c r="F8" s="43">
        <v>-1.25</v>
      </c>
      <c r="G8" s="43" t="s">
        <v>34</v>
      </c>
    </row>
    <row r="9" spans="2:7" s="9" customFormat="1" x14ac:dyDescent="0.3">
      <c r="B9" s="9" t="s">
        <v>30</v>
      </c>
      <c r="C9" s="9">
        <v>0</v>
      </c>
      <c r="F9" s="43">
        <v>-1</v>
      </c>
      <c r="G9" s="43" t="s">
        <v>34</v>
      </c>
    </row>
    <row r="10" spans="2:7" s="9" customFormat="1" x14ac:dyDescent="0.3">
      <c r="B10" s="9" t="s">
        <v>35</v>
      </c>
      <c r="C10" s="9">
        <v>0.5</v>
      </c>
      <c r="F10" s="43">
        <v>-0.75</v>
      </c>
      <c r="G10" s="43" t="s">
        <v>34</v>
      </c>
    </row>
    <row r="11" spans="2:7" s="9" customFormat="1" x14ac:dyDescent="0.3">
      <c r="B11" s="9" t="s">
        <v>99</v>
      </c>
      <c r="C11" s="9">
        <v>0.5</v>
      </c>
      <c r="F11" s="43">
        <f>F10+0.00001</f>
        <v>-0.74999000000000005</v>
      </c>
      <c r="G11" s="43" t="s">
        <v>219</v>
      </c>
    </row>
    <row r="12" spans="2:7" x14ac:dyDescent="0.3">
      <c r="B12" s="9" t="s">
        <v>32</v>
      </c>
      <c r="C12" s="9">
        <v>1</v>
      </c>
      <c r="F12" s="43">
        <v>-0.5</v>
      </c>
      <c r="G12" s="43" t="s">
        <v>219</v>
      </c>
    </row>
    <row r="13" spans="2:7" x14ac:dyDescent="0.3">
      <c r="B13" s="9" t="s">
        <v>37</v>
      </c>
      <c r="C13" s="9">
        <v>1.5</v>
      </c>
      <c r="F13" s="43">
        <f>F14-0.00001</f>
        <v>-0.25001000000000001</v>
      </c>
      <c r="G13" s="43" t="s">
        <v>219</v>
      </c>
    </row>
    <row r="14" spans="2:7" s="9" customFormat="1" x14ac:dyDescent="0.3">
      <c r="B14" s="9" t="s">
        <v>151</v>
      </c>
      <c r="C14" s="9">
        <v>1.5</v>
      </c>
      <c r="F14" s="43">
        <v>-0.25</v>
      </c>
      <c r="G14" s="43" t="s">
        <v>30</v>
      </c>
    </row>
    <row r="15" spans="2:7" x14ac:dyDescent="0.3">
      <c r="B15" s="9" t="s">
        <v>36</v>
      </c>
      <c r="C15" s="9">
        <v>2</v>
      </c>
      <c r="F15" s="43">
        <v>0</v>
      </c>
      <c r="G15" s="43" t="s">
        <v>30</v>
      </c>
    </row>
    <row r="16" spans="2:7" x14ac:dyDescent="0.3">
      <c r="B16" s="9" t="s">
        <v>39</v>
      </c>
      <c r="C16" s="9">
        <v>0</v>
      </c>
      <c r="F16" s="43">
        <v>0.25</v>
      </c>
      <c r="G16" s="43" t="s">
        <v>30</v>
      </c>
    </row>
    <row r="17" spans="2:7" x14ac:dyDescent="0.3">
      <c r="B17" s="9" t="s">
        <v>84</v>
      </c>
      <c r="C17" s="9">
        <f>-1/3</f>
        <v>-0.33333333333333331</v>
      </c>
      <c r="F17" s="43">
        <f>F16+0.00001</f>
        <v>0.25001000000000001</v>
      </c>
      <c r="G17" s="43" t="s">
        <v>220</v>
      </c>
    </row>
    <row r="18" spans="2:7" x14ac:dyDescent="0.3">
      <c r="B18" s="9" t="s">
        <v>88</v>
      </c>
      <c r="C18" s="9">
        <v>0</v>
      </c>
      <c r="F18" s="43">
        <v>0.5</v>
      </c>
      <c r="G18" s="43" t="s">
        <v>220</v>
      </c>
    </row>
    <row r="19" spans="2:7" x14ac:dyDescent="0.3">
      <c r="B19" s="9" t="s">
        <v>75</v>
      </c>
      <c r="C19" s="9">
        <v>0</v>
      </c>
      <c r="F19" s="43">
        <f>F20-0.00001</f>
        <v>0.74999000000000005</v>
      </c>
      <c r="G19" s="43" t="s">
        <v>220</v>
      </c>
    </row>
    <row r="20" spans="2:7" x14ac:dyDescent="0.3">
      <c r="B20" s="9" t="s">
        <v>85</v>
      </c>
      <c r="C20" s="9">
        <v>-0.5</v>
      </c>
      <c r="F20" s="43">
        <v>0.75</v>
      </c>
      <c r="G20" s="43" t="s">
        <v>32</v>
      </c>
    </row>
    <row r="21" spans="2:7" x14ac:dyDescent="0.3">
      <c r="F21" s="43">
        <v>1</v>
      </c>
      <c r="G21" s="43" t="s">
        <v>32</v>
      </c>
    </row>
    <row r="22" spans="2:7" x14ac:dyDescent="0.3">
      <c r="F22" s="43">
        <v>1.25</v>
      </c>
      <c r="G22" s="43" t="s">
        <v>32</v>
      </c>
    </row>
    <row r="23" spans="2:7" x14ac:dyDescent="0.3">
      <c r="F23" s="43">
        <f>F22+0.00001</f>
        <v>1.2500100000000001</v>
      </c>
      <c r="G23" s="43" t="s">
        <v>221</v>
      </c>
    </row>
    <row r="24" spans="2:7" x14ac:dyDescent="0.3">
      <c r="F24" s="43">
        <v>1.5</v>
      </c>
      <c r="G24" s="43" t="s">
        <v>221</v>
      </c>
    </row>
    <row r="25" spans="2:7" x14ac:dyDescent="0.3">
      <c r="F25" s="43">
        <f>F26-0.00001</f>
        <v>1.7499899999999999</v>
      </c>
      <c r="G25" s="43" t="s">
        <v>221</v>
      </c>
    </row>
    <row r="26" spans="2:7" x14ac:dyDescent="0.3">
      <c r="F26" s="43">
        <v>1.75</v>
      </c>
      <c r="G26" s="43" t="s">
        <v>36</v>
      </c>
    </row>
    <row r="27" spans="2:7" x14ac:dyDescent="0.3">
      <c r="F27" s="43">
        <v>2</v>
      </c>
      <c r="G27" s="43" t="s">
        <v>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a n d b o x N o n E m p t y " > < C u s t o m C o n t e n t > < ! [ C D A T A [ 1 ] ] > < / C u s t o m C o n t e n t > < / G e m i n i > 
</file>

<file path=customXml/item2.xml>��< ? x m l   v e r s i o n = " 1 . 0 "   e n c o d i n g = " U T F - 1 6 " ? > < G e m i n i   x m l n s = " h t t p : / / g e m i n i / p i v o t c u s t o m i z a t i o n / P o w e r P i v o t V e r s i o n " > < C u s t o m C o n t e n t > < ! [ C D A T A [ 2 0 1 5 . 1 3 0 . 1 6 0 5 . 1 9 9 ] ] > < / C u s t o m C o n t e n t > < / G e m i n i > 
</file>

<file path=customXml/item3.xml>��< ? x m l   v e r s i o n = " 1 . 0 "   e n c o d i n g = " U T F - 1 6 " ? > < G e m i n i   x m l n s = " h t t p : / / g e m i n i / p i v o t c u s t o m i z a t i o n / 9 b 9 8 a f f 8 - 7 2 2 e - 4 b 7 8 - b 4 6 b - 3 9 6 c 5 e 9 3 3 1 f 6 " > < C u s t o m C o n t e n t > < ! [ C D A T A [ < ? x m l   v e r s i o n = " 1 . 0 "   e n c o d i n g = " u t f - 1 6 " ? > < S e t t i n g s > < C a l c u l a t e d F i e l d s > < i t e m > < M e a s u r e N a m e > m e a s u r e   1 < / M e a s u r e N a m e > < D i s p l a y N a m e > m e a s u r e   1 < / D i s p l a y N a m e > < V i s i b l e > T r u e < / V i s i b l e > < / i t e m > < i t e m > < M e a s u r e N a m e > m e a s u r e   2 < / M e a s u r e N a m e > < D i s p l a y N a m e > m e a s u r e   2 < / D i s p l a y N a m e > < V i s i b l e > T r u e < / V i s i b l e > < / i t e m > < / C a l c u l a t e d F i e l d s > < S A H o s t H a s h > 0 < / S A H o s t H a s h > < G e m i n i F i e l d L i s t V i s i b l e > T r u e < / G e m i n i F i e l d L i s t V i s i b l e > < / S e t t i n g s > ] ] > < / C u s t o m C o n t e n t > < / G e m i n i > 
</file>

<file path=customXml/item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a : K e y V a l u e O f s t r i n g S a n d b o x E r r o r V S n 7 U v A O > < a : K e y > M e a s u r e R a n g e [ m e a s u r e   2 ] < / a : K e y > < a : V a l u e > < D e s c r i p t i o n > M E D I A N   d o e s   n o t   s u p p o r t   e x p r e s s i o n s   o f   t y p e   s t r i n g / B o o l e a n / d a t e . < / D e s c r i p t i o n > < R o w N u m b e r > - 1 < / R o w N u m b e r > < S o u r c e > < N a m e > m e a s u r e   2 < / N a m e > < T a b l e > R a n g e < / T a b l e > < / S o u r c e > < / a : V a l u e > < / a : K e y V a l u e O f s t r i n g S a n d b o x E r r o r V S n 7 U v A O > < a : K e y V a l u e O f s t r i n g S a n d b o x E r r o r V S n 7 U v A O > < a : K e y > M e a s u r e R a n g e [ m e a s u r e   4 ] < / a : K e y > < a : V a l u e > < D e s c r i p t i o n > M E D I A N   d o e s   n o t   s u p p o r t   e x p r e s s i o n s   o f   t y p e   s t r i n g / B o o l e a n / d a t e . < / D e s c r i p t i o n > < R o w N u m b e r > - 1 < / R o w N u m b e r > < S o u r c e > < N a m e > m e a s u r e   4 < / N a m e > < T a b l e > R a n g e < / T a b l e > < / S o u r c e > < / a : V a l u e > < / a : K e y V a l u e O f s t r i n g S a n d b o x E r r o r V S n 7 U v A O > < a : K e y V a l u e O f s t r i n g S a n d b o x E r r o r V S n 7 U v A O > < a : K e y > M e a s u r e R a n g e [ m e a s u r e   3 ] < / a : K e y > < a : V a l u e > < D e s c r i p t i o n > M E D I A N   d o e s   n o t   s u p p o r t   e x p r e s s i o n s   o f   t y p e   s t r i n g / B o o l e a n / d a t e . < / D e s c r i p t i o n > < R o w N u m b e r > - 1 < / R o w N u m b e r > < S o u r c e > < N a m e > m e a s u r e   3 < / N a m e > < T a b l e > R a n g e < / T a b l e > < / S o u r c e > < / a : V a l u e > < / a : K e y V a l u e O f s t r i n g S a n d b o x E r r o r V S n 7 U v A O > < / E r r o r C a c h e D i c t i o n a r y > < L a s t P r o c e s s e d T i m e > 2 0 2 1 - 0 2 - 2 5 T 1 6 : 4 9 : 2 5 . 5 5 0 3 3 0 5 + 0 1 : 0 0 < / L a s t P r o c e s s e d T i m e > < / D a t a M o d e l i n g S a n d b o x . S e r i a l i z e d S a n d b o x E r r o r C a c h e > ] ] > < / C u s t o m C o n t e n t > < / G e m i n i > 
</file>

<file path=customXml/item5.xml>��< ? x m l   v e r s i o n = " 1 . 0 "   e n c o d i n g = " U T F - 1 6 " ? > < G e m i n i   x m l n s = " h t t p : / / g e m i n i / p i v o t c u s t o m i z a t i o n / I s S a n d b o x E m b e d d e d " > < C u s t o m C o n t e n t > < ! [ C D A T A [ y e s ] ] > < / C u s t o m C o n t e n t > < / G e m i n i > 
</file>

<file path=customXml/item6.xml>��< ? x m l   v e r s i o n = " 1 . 0 "   e n c o d i n g = " U T F - 1 6 " ? > < G e m i n i   x m l n s = " h t t p : / / g e m i n i / p i v o t c u s t o m i z a t i o n / c c d 0 e 8 e 6 - 3 6 a 9 - 4 a c 2 - 8 b 2 1 - 0 a 9 2 5 9 4 b 1 d 9 8 " > < C u s t o m C o n t e n t > < ! [ C D A T A [ < ? x m l   v e r s i o n = " 1 . 0 "   e n c o d i n g = " u t f - 1 6 " ? > < S e t t i n g s > < C a l c u l a t e d F i e l d s > < i t e m > < M e a s u r e N a m e > m e a s u r e   1 < / M e a s u r e N a m e > < D i s p l a y N a m e > m e a s u r e   1 < / D i s p l a y N a m e > < V i s i b l e > F a l s e < / V i s i b l e > < / i t e m > < i t e m > < M e a s u r e N a m e > m e a s u r e   2 < / M e a s u r e N a m e > < D i s p l a y N a m e > m e a s u r e   2 < / D i s p l a y N a m e > < V i s i b l e > F a l s e < / V i s i b l e > < / i t e m > < i t e m > < M e a s u r e N a m e > m e a s u r e   3 < / M e a s u r e N a m e > < D i s p l a y N a m e > m e a s u r e   3 < / D i s p l a y N a m e > < V i s i b l e > F a l s e < / V i s i b l e > < / i t e m > < i t e m > < M e a s u r e N a m e > m e a s u r e   4 < / M e a s u r e N a m e > < D i s p l a y N a m e > m e a s u r e   4 < / D i s p l a y N a m e > < V i s i b l e > F a l s e < / V i s i b l e > < / i t e m > < i t e m > < M e a s u r e N a m e > m e a s u r e   5 < / M e a s u r e N a m e > < D i s p l a y N a m e > m e a s u r e   5 < / D i s p l a y N a m e > < V i s i b l e > T r u e < / V i s i b l e > < / i t e m > < i t e m > < M e a s u r e N a m e > m e a s u r e   6 < / M e a s u r e N a m e > < D i s p l a y N a m e > m e a s u r e   6 < / D i s p l a y N a m e > < V i s i b l e > T r u e < / V i s i b l e > < / i t e m > < / C a l c u l a t e d F i e l d s > < S A H o s t H a s h > 0 < / S A H o s t H a s h > < G e m i n i F i e l d L i s t V i s i b l e > T r u e < / G e m i n i F i e l d L i s t V i s i b l e > < / S e t t i n g s > ] ] > < / C u s t o m C o n t e n t > < / G e m i n i > 
</file>

<file path=customXml/item7.xml>��< ? x m l   v e r s i o n = " 1 . 0 "   e n c o d i n g = " U T F - 1 6 " ? > < G e m i n i   x m l n s = " h t t p : / / g e m i n i / p i v o t c u s t o m i z a t i o n / 6 7 7 5 e b 7 9 - 8 b e 0 - 4 9 e 8 - 8 c 2 4 - 8 7 e 7 5 4 a 9 e 8 5 4 " > < C u s t o m C o n t e n t > < ! [ C D A T A [ < ? x m l   v e r s i o n = " 1 . 0 "   e n c o d i n g = " u t f - 1 6 " ? > < S e t t i n g s > < C a l c u l a t e d F i e l d s > < i t e m > < M e a s u r e N a m e > m e a s u r e   1 < / M e a s u r e N a m e > < D i s p l a y N a m e > m e a s u r e   1 < / D i s p l a y N a m e > < V i s i b l e > F a l s e < / V i s i b l e > < / i t e m > < i t e m > < M e a s u r e N a m e > m e a s u r e   2 < / M e a s u r e N a m e > < D i s p l a y N a m e > m e a s u r e   2 < / D i s p l a y N a m e > < V i s i b l e > F a l s e < / V i s i b l e > < / i t e m > < i t e m > < M e a s u r e N a m e > m e a s u r e   3 < / M e a s u r e N a m e > < D i s p l a y N a m e > m e a s u r e   3 < / D i s p l a y N a m e > < V i s i b l e > F a l s e < / V i s i b l e > < / i t e m > < i t e m > < M e a s u r e N a m e > m e a s u r e   4 < / M e a s u r e N a m e > < D i s p l a y N a m e > m e a s u r e   4 < / D i s p l a y N a m e > < V i s i b l e > F a l s e < / V i s i b l e > < / i t e m > < i t e m > < M e a s u r e N a m e > m e a s u r e   5 < / M e a s u r e N a m e > < D i s p l a y N a m e > m e a s u r e   5 < / D i s p l a y N a m e > < V i s i b l e > T r u e < / V i s i b l e > < / i t e m > < i t e m > < M e a s u r e N a m e > m e a s u r e   6 < / M e a s u r e N a m e > < D i s p l a y N a m e > m e a s u r e   6 < / D i s p l a y N a m e > < V i s i b l e > T r u e < / V i s i b l e > < / i t e m > < / C a l c u l a t e d F i e l d s > < S A H o s t H a s h > 0 < / S A H o s t H a s h > < G e m i n i F i e l d L i s t V i s i b l e > T r u e < / G e m i n i F i e l d L i s t V i s i b l e > < / S e t t i n g s > ] ] > < / C u s t o m C o n t e n t > < / G e m i n i > 
</file>

<file path=customXml/item8.xml>��< ? x m l   v e r s i o n = " 1 . 0 "   e n c o d i n g = " U T F - 1 6 " ? > < G e m i n i   x m l n s = " h t t p : / / g e m i n i / p i v o t c u s t o m i z a t i o n / 6 2 5 9 e 4 7 7 - 1 d 9 2 - 4 a 7 4 - a 1 2 a - d 9 6 8 d e 6 3 0 4 7 f " > < C u s t o m C o n t e n t > < ! [ C D A T A [ < ? x m l   v e r s i o n = " 1 . 0 "   e n c o d i n g = " u t f - 1 6 " ? > < S e t t i n g s > < C a l c u l a t e d F i e l d s > < i t e m > < M e a s u r e N a m e > m e a s u r e   1 < / M e a s u r e N a m e > < D i s p l a y N a m e > m e a s u r e   1 < / D i s p l a y N a m e > < V i s i b l e > T r u e < / V i s i b l e > < / i t e m > < i t e m > < M e a s u r e N a m e > m e a s u r e   2 < / M e a s u r e N a m e > < D i s p l a y N a m e > m e a s u r e   2 < / D i s p l a y N a m e > < V i s i b l e > T r u e < / V i s i b l e > < / i t e m > < i t e m > < M e a s u r e N a m e > m e a s u r e   3 < / M e a s u r e N a m e > < D i s p l a y N a m e > m e a s u r e   3 < / D i s p l a y N a m e > < V i s i b l e > T r u e < / V i s i b l e > < / i t e m > < i t e m > < M e a s u r e N a m e > m e a s u r e   4 < / M e a s u r e N a m e > < D i s p l a y N a m e > m e a s u r e   4 < / D i s p l a y N a m e > < V i s i b l e > T r u e < / V i s i b l e > < / i t e m > < i t e m > < M e a s u r e N a m e > m e a s u r e   5 < / M e a s u r e N a m e > < D i s p l a y N a m e > m e a s u r e   5 < / D i s p l a y N a m e > < V i s i b l e > F a l s e < / V i s i b l e > < / i t e m > < i t e m > < M e a s u r e N a m e > m e a s u r e   6 < / M e a s u r e N a m e > < D i s p l a y N a m e > m e a s u r e   6 < / D i s p l a y N a m e > < V i s i b l e > F a l s e < / V i s i b l e > < / i t e m > < / C a l c u l a t e d F i e l d s > < S A H o s t H a s h > 0 < / S A H o s t H a s h > < G e m i n i F i e l d L i s t V i s i b l e > T r u e < / G e m i n i F i e l d L i s t V i s i b l e > < / S e t t i n g s > ] ] > < / C u s t o m C o n t e n t > < / G e m i n i > 
</file>

<file path=customXml/item9.xml>��< ? x m l   v e r s i o n = " 1 . 0 "   e n c o d i n g = " U T F - 1 6 " ? > < G e m i n i   x m l n s = " h t t p : / / g e m i n i / p i v o t c u s t o m i z a t i o n / R e l a t i o n s h i p A u t o D e t e c t i o n E n a b l e d " > < C u s t o m C o n t e n t > < ! [ C D A T A [ T r u e ] ] > < / C u s t o m C o n t e n t > < / G e m i n i > 
</file>

<file path=customXml/itemProps1.xml><?xml version="1.0" encoding="utf-8"?>
<ds:datastoreItem xmlns:ds="http://schemas.openxmlformats.org/officeDocument/2006/customXml" ds:itemID="{4F0044D4-D4E7-4A0F-A526-3D226FB49234}">
  <ds:schemaRefs/>
</ds:datastoreItem>
</file>

<file path=customXml/itemProps2.xml><?xml version="1.0" encoding="utf-8"?>
<ds:datastoreItem xmlns:ds="http://schemas.openxmlformats.org/officeDocument/2006/customXml" ds:itemID="{E3E04B07-AE1C-411D-BADC-8AF08DE74682}">
  <ds:schemaRefs/>
</ds:datastoreItem>
</file>

<file path=customXml/itemProps3.xml><?xml version="1.0" encoding="utf-8"?>
<ds:datastoreItem xmlns:ds="http://schemas.openxmlformats.org/officeDocument/2006/customXml" ds:itemID="{D074000C-3FF9-48F0-BFF8-C84D998841BE}">
  <ds:schemaRefs/>
</ds:datastoreItem>
</file>

<file path=customXml/itemProps4.xml><?xml version="1.0" encoding="utf-8"?>
<ds:datastoreItem xmlns:ds="http://schemas.openxmlformats.org/officeDocument/2006/customXml" ds:itemID="{8D240A03-8457-4054-9D4C-852A5BC94087}">
  <ds:schemaRefs/>
</ds:datastoreItem>
</file>

<file path=customXml/itemProps5.xml><?xml version="1.0" encoding="utf-8"?>
<ds:datastoreItem xmlns:ds="http://schemas.openxmlformats.org/officeDocument/2006/customXml" ds:itemID="{B48EC6ED-82EF-4F64-ABAA-E15A6EE3088C}">
  <ds:schemaRefs/>
</ds:datastoreItem>
</file>

<file path=customXml/itemProps6.xml><?xml version="1.0" encoding="utf-8"?>
<ds:datastoreItem xmlns:ds="http://schemas.openxmlformats.org/officeDocument/2006/customXml" ds:itemID="{C32473B0-6A2D-428C-BAF2-DC28E3C0A9EC}">
  <ds:schemaRefs/>
</ds:datastoreItem>
</file>

<file path=customXml/itemProps7.xml><?xml version="1.0" encoding="utf-8"?>
<ds:datastoreItem xmlns:ds="http://schemas.openxmlformats.org/officeDocument/2006/customXml" ds:itemID="{3182AF79-3B67-49E3-9F4C-A9B785FA43DE}">
  <ds:schemaRefs/>
</ds:datastoreItem>
</file>

<file path=customXml/itemProps8.xml><?xml version="1.0" encoding="utf-8"?>
<ds:datastoreItem xmlns:ds="http://schemas.openxmlformats.org/officeDocument/2006/customXml" ds:itemID="{728C6C2D-969B-49E3-9092-FD04D06A3DCA}">
  <ds:schemaRefs/>
</ds:datastoreItem>
</file>

<file path=customXml/itemProps9.xml><?xml version="1.0" encoding="utf-8"?>
<ds:datastoreItem xmlns:ds="http://schemas.openxmlformats.org/officeDocument/2006/customXml" ds:itemID="{66A19CA3-85B8-4FCA-BD14-FD4558420B4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Table_Appendix</vt:lpstr>
      <vt:lpstr>DataReordered</vt:lpstr>
      <vt:lpstr>Table3_Manuscript</vt:lpstr>
      <vt:lpstr>RAWData</vt:lpstr>
      <vt:lpstr>NamesAlternativeSystems</vt:lpstr>
      <vt:lpstr>LookupTableArrowValues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2023-05-04T09:31:07Z</dcterms:created>
  <dcterms:modified xsi:type="dcterms:W3CDTF">2023-06-29T13:47:25Z</dcterms:modified>
</cp:coreProperties>
</file>