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21135" windowHeight="10170"/>
  </bookViews>
  <sheets>
    <sheet name="TABLE 6" sheetId="1" r:id="rId1"/>
    <sheet name="TABLE 7" sheetId="3" r:id="rId2"/>
    <sheet name="TABLE 8" sheetId="4" r:id="rId3"/>
    <sheet name="TABLE 9" sheetId="5" r:id="rId4"/>
    <sheet name="TABLE 11" sheetId="6" r:id="rId5"/>
    <sheet name="TABLE 12" sheetId="7" r:id="rId6"/>
    <sheet name="TABLE 13" sheetId="9" r:id="rId7"/>
  </sheets>
  <calcPr calcId="145621"/>
</workbook>
</file>

<file path=xl/calcChain.xml><?xml version="1.0" encoding="utf-8"?>
<calcChain xmlns="http://schemas.openxmlformats.org/spreadsheetml/2006/main">
  <c r="M40" i="9" l="1"/>
  <c r="M20" i="9"/>
  <c r="H13" i="9"/>
  <c r="H12" i="9"/>
  <c r="E9" i="9"/>
  <c r="H8" i="9"/>
  <c r="M6" i="9"/>
  <c r="J6" i="9"/>
  <c r="H40" i="9"/>
  <c r="H26" i="9"/>
  <c r="J15" i="9"/>
  <c r="H9" i="9"/>
  <c r="E6" i="9"/>
  <c r="M63" i="9"/>
  <c r="H63" i="9"/>
  <c r="E63" i="9"/>
  <c r="M61" i="9"/>
  <c r="H61" i="9"/>
  <c r="J60" i="9"/>
  <c r="M47" i="9"/>
  <c r="H47" i="9"/>
  <c r="M60" i="9"/>
  <c r="E60" i="9"/>
  <c r="H58" i="9"/>
  <c r="M55" i="9"/>
  <c r="J54" i="9"/>
  <c r="H51" i="9"/>
  <c r="M44" i="9"/>
  <c r="H44" i="9"/>
  <c r="H60" i="9"/>
  <c r="J57" i="9"/>
  <c r="H55" i="9"/>
  <c r="M51" i="9"/>
  <c r="E51" i="9"/>
  <c r="M38" i="9"/>
  <c r="H38" i="9"/>
  <c r="M22" i="9"/>
  <c r="J63" i="9"/>
  <c r="E57" i="9"/>
  <c r="M56" i="9"/>
  <c r="H56" i="9"/>
  <c r="H42" i="9"/>
  <c r="H34" i="9"/>
  <c r="M28" i="9"/>
  <c r="M27" i="9"/>
  <c r="M62" i="9"/>
  <c r="M58" i="9"/>
  <c r="H57" i="9"/>
  <c r="E42" i="9"/>
  <c r="H41" i="9"/>
  <c r="J33" i="9"/>
  <c r="H28" i="9"/>
  <c r="M24" i="9"/>
  <c r="M53" i="9"/>
  <c r="E48" i="9"/>
  <c r="M39" i="9"/>
  <c r="J39" i="9"/>
  <c r="H35" i="9"/>
  <c r="M31" i="9"/>
  <c r="H22" i="9"/>
  <c r="H15" i="9"/>
  <c r="H59" i="9"/>
  <c r="H54" i="9"/>
  <c r="E45" i="9"/>
  <c r="M41" i="9"/>
  <c r="H37" i="9"/>
  <c r="J36" i="9"/>
  <c r="M34" i="9"/>
  <c r="M30" i="9"/>
  <c r="H64" i="9"/>
  <c r="M59" i="9"/>
  <c r="E54" i="9"/>
  <c r="H53" i="9"/>
  <c r="J45" i="9"/>
  <c r="H39" i="9"/>
  <c r="M37" i="9"/>
  <c r="M33" i="9"/>
  <c r="J48" i="9"/>
  <c r="M42" i="9"/>
  <c r="E39" i="9"/>
  <c r="H30" i="9"/>
  <c r="M17" i="9"/>
  <c r="H11" i="9"/>
  <c r="M10" i="9"/>
  <c r="H10" i="9"/>
  <c r="H46" i="9"/>
  <c r="E36" i="9"/>
  <c r="M35" i="9"/>
  <c r="H33" i="9"/>
  <c r="J24" i="9"/>
  <c r="M19" i="9"/>
  <c r="H17" i="9"/>
  <c r="M15" i="9"/>
  <c r="H36" i="9"/>
  <c r="E33" i="9"/>
  <c r="M32" i="9"/>
  <c r="H32" i="9"/>
  <c r="H31" i="9"/>
  <c r="J27" i="9"/>
  <c r="M25" i="9"/>
  <c r="M21" i="9"/>
  <c r="M57" i="9"/>
  <c r="H49" i="9"/>
  <c r="J30" i="9"/>
  <c r="H23" i="9"/>
  <c r="H21" i="9"/>
  <c r="M16" i="9"/>
  <c r="E15" i="9"/>
  <c r="M11" i="9"/>
  <c r="M54" i="9"/>
  <c r="M46" i="9"/>
  <c r="H45" i="9"/>
  <c r="E30" i="9"/>
  <c r="H29" i="9"/>
  <c r="H25" i="9"/>
  <c r="J21" i="9"/>
  <c r="M5" i="9"/>
  <c r="H62" i="9"/>
  <c r="H52" i="9"/>
  <c r="H48" i="9"/>
  <c r="J42" i="9"/>
  <c r="M36" i="9"/>
  <c r="M23" i="9"/>
  <c r="E18" i="9"/>
  <c r="M7" i="9"/>
  <c r="M52" i="9"/>
  <c r="J51" i="9"/>
  <c r="M50" i="9"/>
  <c r="H24" i="9"/>
  <c r="E21" i="9"/>
  <c r="H20" i="9"/>
  <c r="H19" i="9"/>
  <c r="M12" i="9"/>
  <c r="M64" i="9"/>
  <c r="H43" i="9"/>
  <c r="H27" i="9"/>
  <c r="E24" i="9"/>
  <c r="J18" i="9"/>
  <c r="H14" i="9"/>
  <c r="M9" i="9"/>
  <c r="M8" i="9"/>
  <c r="M48" i="9"/>
  <c r="E27" i="9"/>
  <c r="H18" i="9"/>
  <c r="H16" i="9"/>
  <c r="M14" i="9"/>
  <c r="M13" i="9"/>
  <c r="J12" i="9"/>
  <c r="H5" i="9"/>
  <c r="H50" i="9"/>
  <c r="M49" i="9"/>
  <c r="M45" i="9"/>
  <c r="M29" i="9"/>
  <c r="E12" i="9"/>
  <c r="J9" i="9"/>
  <c r="H7" i="9"/>
  <c r="H6" i="9"/>
  <c r="M43" i="9"/>
  <c r="M26" i="9"/>
  <c r="M18" i="9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N25" i="7"/>
  <c r="N24" i="7"/>
  <c r="N23" i="7"/>
  <c r="N22" i="7"/>
  <c r="N21" i="7"/>
  <c r="N20" i="7"/>
  <c r="N19" i="7"/>
  <c r="N18" i="7"/>
  <c r="N16" i="7"/>
  <c r="N15" i="7"/>
  <c r="N14" i="7"/>
  <c r="N13" i="7"/>
  <c r="N11" i="7"/>
  <c r="N10" i="7"/>
  <c r="N9" i="7"/>
  <c r="N8" i="7"/>
  <c r="N7" i="7"/>
  <c r="N6" i="7"/>
  <c r="D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</calcChain>
</file>

<file path=xl/sharedStrings.xml><?xml version="1.0" encoding="utf-8"?>
<sst xmlns="http://schemas.openxmlformats.org/spreadsheetml/2006/main" count="496" uniqueCount="249">
  <si>
    <t>Share of poor</t>
  </si>
  <si>
    <t>Arithmetic mean</t>
  </si>
  <si>
    <t>0.62</t>
  </si>
  <si>
    <t>0.69</t>
  </si>
  <si>
    <t>Geometric mean</t>
  </si>
  <si>
    <t>0.72</t>
  </si>
  <si>
    <t>Utilitarian index</t>
  </si>
  <si>
    <t>Rawlsian index</t>
  </si>
  <si>
    <t>0.60</t>
  </si>
  <si>
    <t>Anonymous index</t>
  </si>
  <si>
    <t>Arithmetic</t>
  </si>
  <si>
    <t>Geometric</t>
  </si>
  <si>
    <t>0.334</t>
  </si>
  <si>
    <t>Utilitarian</t>
  </si>
  <si>
    <t>Rawlsian</t>
  </si>
  <si>
    <t>Anonymous</t>
  </si>
  <si>
    <t>0.485</t>
  </si>
  <si>
    <t>RCI Measure</t>
  </si>
  <si>
    <t>Notation</t>
  </si>
  <si>
    <t>Obolo 2008</t>
  </si>
  <si>
    <t>Obolo 2012</t>
  </si>
  <si>
    <t>Onelga 2008</t>
  </si>
  <si>
    <t>Onelga 2012</t>
  </si>
  <si>
    <t>N</t>
  </si>
  <si>
    <t>N_p/N</t>
  </si>
  <si>
    <t>RCI_a</t>
  </si>
  <si>
    <t>RCI_g</t>
  </si>
  <si>
    <t>RCI_u</t>
  </si>
  <si>
    <t>RCI_r</t>
  </si>
  <si>
    <t>RCI_d</t>
  </si>
  <si>
    <t>TABLE 6: RCI Computation for Nigeria</t>
  </si>
  <si>
    <t>Synthetic Relational Capability Index</t>
  </si>
  <si>
    <t>RCI_a * (1-N_p/N)</t>
  </si>
  <si>
    <t>RCI_g * (1-N_p/N)</t>
  </si>
  <si>
    <t>RCI_u * (1-N_p/N)</t>
  </si>
  <si>
    <t>RCI_r * (1-N_p/N)</t>
  </si>
  <si>
    <t>RCI_d * (1-N_p/N)</t>
  </si>
  <si>
    <t>TABLE 7: Synthetic indexes on the intensity and extent of capabilities</t>
  </si>
  <si>
    <t>0.79</t>
  </si>
  <si>
    <t>RDI Measure</t>
  </si>
  <si>
    <t>RDI_a</t>
  </si>
  <si>
    <t>RDI_g</t>
  </si>
  <si>
    <t>RDI_u</t>
  </si>
  <si>
    <t>RDI_r</t>
  </si>
  <si>
    <t>RDI_d</t>
  </si>
  <si>
    <t>TABLE 8: RDI Computation for Nigeria</t>
  </si>
  <si>
    <t>Synthetic Relational Deprivation Index</t>
  </si>
  <si>
    <t>RDI_a * N_p/N</t>
  </si>
  <si>
    <t>RDI_g * N_p/N</t>
  </si>
  <si>
    <t>RDI_u * N_p/N</t>
  </si>
  <si>
    <t>RDI_r * N_p/N</t>
  </si>
  <si>
    <t>RDI_d * N_p/N</t>
  </si>
  <si>
    <t>TABLE 9: Synthetic indexes on the intensity and extent of deprivations</t>
  </si>
  <si>
    <t xml:space="preserve">Country </t>
  </si>
  <si>
    <t xml:space="preserve">(Incidence) </t>
  </si>
  <si>
    <t xml:space="preserve"> Arith.  </t>
  </si>
  <si>
    <t xml:space="preserve"> Geom. </t>
  </si>
  <si>
    <t xml:space="preserve"> Utilitarian </t>
  </si>
  <si>
    <t xml:space="preserve"> Anonymous </t>
  </si>
  <si>
    <t xml:space="preserve">Benin </t>
  </si>
  <si>
    <t xml:space="preserve">Botswana </t>
  </si>
  <si>
    <t>Burkina Faso</t>
  </si>
  <si>
    <t>Cape Verde</t>
  </si>
  <si>
    <t>0.54</t>
  </si>
  <si>
    <t>Ghana</t>
  </si>
  <si>
    <t>Kenya</t>
  </si>
  <si>
    <t>Lesotho</t>
  </si>
  <si>
    <t>Liberia</t>
  </si>
  <si>
    <t>Madagascar</t>
  </si>
  <si>
    <t>Malawi</t>
  </si>
  <si>
    <t>Mali</t>
  </si>
  <si>
    <t>Mozambique</t>
  </si>
  <si>
    <t>Namibia</t>
  </si>
  <si>
    <t>Nigeria</t>
  </si>
  <si>
    <t>Senegal</t>
  </si>
  <si>
    <t>South Africa</t>
  </si>
  <si>
    <t>Tanzania</t>
  </si>
  <si>
    <t>Uganda</t>
  </si>
  <si>
    <t>Zambia</t>
  </si>
  <si>
    <t>Zimbabwe</t>
  </si>
  <si>
    <t xml:space="preserve">77 %  (2) </t>
  </si>
  <si>
    <t xml:space="preserve">70 %  (7) </t>
  </si>
  <si>
    <t xml:space="preserve">65 %  (9) </t>
  </si>
  <si>
    <t xml:space="preserve">58 %  (12) </t>
  </si>
  <si>
    <t xml:space="preserve">49 %  (17) </t>
  </si>
  <si>
    <t xml:space="preserve">55 %  (13) </t>
  </si>
  <si>
    <t xml:space="preserve">78 %  (1) </t>
  </si>
  <si>
    <t xml:space="preserve">71 %  (6) </t>
  </si>
  <si>
    <t xml:space="preserve">74 %  (3) </t>
  </si>
  <si>
    <t xml:space="preserve">73 %  (4) </t>
  </si>
  <si>
    <t xml:space="preserve">47 %  (18) </t>
  </si>
  <si>
    <t xml:space="preserve">73 %  (5) </t>
  </si>
  <si>
    <t xml:space="preserve">51 %  (16) </t>
  </si>
  <si>
    <t xml:space="preserve">54 %  (14) </t>
  </si>
  <si>
    <t xml:space="preserve">37 %  (20) </t>
  </si>
  <si>
    <t xml:space="preserve">52 %  (15) </t>
  </si>
  <si>
    <t xml:space="preserve">38 %  (19) </t>
  </si>
  <si>
    <t xml:space="preserve">61 %  (11) </t>
  </si>
  <si>
    <t xml:space="preserve">64 %  (10) </t>
  </si>
  <si>
    <t xml:space="preserve">66 %  (8) </t>
  </si>
  <si>
    <t xml:space="preserve">0,80  (1) </t>
  </si>
  <si>
    <t xml:space="preserve">0,84  (1) </t>
  </si>
  <si>
    <t xml:space="preserve">2,91 (1) </t>
  </si>
  <si>
    <t xml:space="preserve">0,71  (6) </t>
  </si>
  <si>
    <t xml:space="preserve">0,75  (5) </t>
  </si>
  <si>
    <t xml:space="preserve">0,75  (4) </t>
  </si>
  <si>
    <t xml:space="preserve">0,83  (2) </t>
  </si>
  <si>
    <t xml:space="preserve">0,67  (11) </t>
  </si>
  <si>
    <t xml:space="preserve">0,66  (15) </t>
  </si>
  <si>
    <t xml:space="preserve">2,67 (15) </t>
  </si>
  <si>
    <t xml:space="preserve">0,57  (18) </t>
  </si>
  <si>
    <t xml:space="preserve">0,60 (18) </t>
  </si>
  <si>
    <t xml:space="preserve">2,34 (19) </t>
  </si>
  <si>
    <t xml:space="preserve">0,60  (18) </t>
  </si>
  <si>
    <t xml:space="preserve">0,77  (2) </t>
  </si>
  <si>
    <t xml:space="preserve">0,80  (3) </t>
  </si>
  <si>
    <t xml:space="preserve">0,68  (9) </t>
  </si>
  <si>
    <t xml:space="preserve">0,73  (8) </t>
  </si>
  <si>
    <t xml:space="preserve">0,79 (4) </t>
  </si>
  <si>
    <t xml:space="preserve">2,91  (1) </t>
  </si>
  <si>
    <t xml:space="preserve">0,64  (15) </t>
  </si>
  <si>
    <t xml:space="preserve">0,70 (10) </t>
  </si>
  <si>
    <t xml:space="preserve">0,72  (5) </t>
  </si>
  <si>
    <t xml:space="preserve">2,67  (15) </t>
  </si>
  <si>
    <t xml:space="preserve">0,69  (7) </t>
  </si>
  <si>
    <t xml:space="preserve">0,70  (10) </t>
  </si>
  <si>
    <t xml:space="preserve">0,74  (7) </t>
  </si>
  <si>
    <t xml:space="preserve">0,68 (13) </t>
  </si>
  <si>
    <t xml:space="preserve">0,58  (17) </t>
  </si>
  <si>
    <t xml:space="preserve">0,62  (17) </t>
  </si>
  <si>
    <t xml:space="preserve">1,92 (20) </t>
  </si>
  <si>
    <t xml:space="preserve">0,65  (12) </t>
  </si>
  <si>
    <t xml:space="preserve">0,69  (12) </t>
  </si>
  <si>
    <t xml:space="preserve">0,53  (20) </t>
  </si>
  <si>
    <t xml:space="preserve">0,54  (20) </t>
  </si>
  <si>
    <t xml:space="preserve">0,65 (12) </t>
  </si>
  <si>
    <t xml:space="preserve">0,72  (9) </t>
  </si>
  <si>
    <t xml:space="preserve">Share of poor </t>
  </si>
  <si>
    <t>Intensity</t>
  </si>
  <si>
    <t xml:space="preserve"> Rawlsian </t>
  </si>
  <si>
    <t>TABLE 11: RDI Computation</t>
  </si>
  <si>
    <t>Country</t>
  </si>
  <si>
    <t>RDI</t>
  </si>
  <si>
    <t>capita</t>
  </si>
  <si>
    <t>(Anonymous)</t>
  </si>
  <si>
    <t>35.3%</t>
  </si>
  <si>
    <t>(16)f</t>
  </si>
  <si>
    <t>0.80</t>
  </si>
  <si>
    <t>0.156</t>
  </si>
  <si>
    <t>0.624</t>
  </si>
  <si>
    <t>Benin</t>
  </si>
  <si>
    <t>(7)c</t>
  </si>
  <si>
    <t>0.84</t>
  </si>
  <si>
    <t>0.412</t>
  </si>
  <si>
    <t>0.647</t>
  </si>
  <si>
    <t>66.9%</t>
  </si>
  <si>
    <t>(8)f</t>
  </si>
  <si>
    <t>0.357</t>
  </si>
  <si>
    <t>0.585</t>
  </si>
  <si>
    <t>79.3%</t>
  </si>
  <si>
    <t>(4)f</t>
  </si>
  <si>
    <t>0.70</t>
  </si>
  <si>
    <t>0.512</t>
  </si>
  <si>
    <t>0.511</t>
  </si>
  <si>
    <t>72.1%</t>
  </si>
  <si>
    <t>(6)a</t>
  </si>
  <si>
    <t>0.505</t>
  </si>
  <si>
    <t>83.9%</t>
  </si>
  <si>
    <t>(2)d</t>
  </si>
  <si>
    <t>0.73</t>
  </si>
  <si>
    <t>0.518</t>
  </si>
  <si>
    <t>Botswana</t>
  </si>
  <si>
    <t>NA</t>
  </si>
  <si>
    <t>0.75</t>
  </si>
  <si>
    <t>0.525</t>
  </si>
  <si>
    <t>39.7%</t>
  </si>
  <si>
    <t>(14)c</t>
  </si>
  <si>
    <t>0.172</t>
  </si>
  <si>
    <t>0.475</t>
  </si>
  <si>
    <t>82.6%</t>
  </si>
  <si>
    <t>(3)c</t>
  </si>
  <si>
    <t>0.83</t>
  </si>
  <si>
    <t>0.535</t>
  </si>
  <si>
    <t>0.539</t>
  </si>
  <si>
    <t>64.2%</t>
  </si>
  <si>
    <t>(11)d</t>
  </si>
  <si>
    <t>0.66</t>
  </si>
  <si>
    <t>0.328</t>
  </si>
  <si>
    <t>0.422</t>
  </si>
  <si>
    <t>72.3%</t>
  </si>
  <si>
    <t>(5)c</t>
  </si>
  <si>
    <t>0.68</t>
  </si>
  <si>
    <t>0.367</t>
  </si>
  <si>
    <t>0.415</t>
  </si>
  <si>
    <t>0.383</t>
  </si>
  <si>
    <t>47.8%</t>
  </si>
  <si>
    <t>(13)f</t>
  </si>
  <si>
    <t>0.229</t>
  </si>
  <si>
    <t>0.330</t>
  </si>
  <si>
    <t>54.1%</t>
  </si>
  <si>
    <t>(12)e</t>
  </si>
  <si>
    <t>0.310</t>
  </si>
  <si>
    <t>13.4%</t>
  </si>
  <si>
    <t>(18)e</t>
  </si>
  <si>
    <t>0.057</t>
  </si>
  <si>
    <t>0.359</t>
  </si>
  <si>
    <t>39.6%</t>
  </si>
  <si>
    <t>(15)d</t>
  </si>
  <si>
    <t>0.74</t>
  </si>
  <si>
    <t>0.187</t>
  </si>
  <si>
    <t>0.377</t>
  </si>
  <si>
    <t>31.2%</t>
  </si>
  <si>
    <t>(17)e</t>
  </si>
  <si>
    <t>0.144</t>
  </si>
  <si>
    <t>0.294</t>
  </si>
  <si>
    <t>86.6%</t>
  </si>
  <si>
    <t>(1)c</t>
  </si>
  <si>
    <t>0.558</t>
  </si>
  <si>
    <t>0.353</t>
  </si>
  <si>
    <t>65.2%</t>
  </si>
  <si>
    <t>(10)e</t>
  </si>
  <si>
    <t>0.332</t>
  </si>
  <si>
    <t>0.205</t>
  </si>
  <si>
    <t>(8)b</t>
  </si>
  <si>
    <t>0.439</t>
  </si>
  <si>
    <t>0.223</t>
  </si>
  <si>
    <t>Rank</t>
  </si>
  <si>
    <t>Share of</t>
  </si>
  <si>
    <t>poor RDI</t>
  </si>
  <si>
    <t>poor MPI</t>
  </si>
  <si>
    <t>GDP per</t>
  </si>
  <si>
    <t>71.8%</t>
  </si>
  <si>
    <t>MPI score</t>
  </si>
  <si>
    <t>RDI score</t>
  </si>
  <si>
    <t>Rank in brackets. GDP per capita (World Bank, 2009) : current US dollars. Years of computation</t>
  </si>
  <si>
    <t>of the MPI are indicated by exponents: a 2004; b 2005; c 2006; d 2007; e 2008; f 2009.</t>
  </si>
  <si>
    <t>TABLE 12: Ranking comparaisons</t>
  </si>
  <si>
    <t>Score</t>
  </si>
  <si>
    <t>(rank)</t>
  </si>
  <si>
    <t>Dimension</t>
  </si>
  <si>
    <t>Networks</t>
  </si>
  <si>
    <t>RDI Incidence</t>
  </si>
  <si>
    <t xml:space="preserve">Poor share by dimension </t>
  </si>
  <si>
    <t>RDI Intensity</t>
  </si>
  <si>
    <t>Intensity by dimension</t>
  </si>
  <si>
    <t>Private relations</t>
  </si>
  <si>
    <t>Civic engagement</t>
  </si>
  <si>
    <t>RDI Rank and Intensity are computed using ‘Anonymous’ rankings.</t>
  </si>
  <si>
    <t>TABLE 13: Rank comparaisons by dimensions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</si>
</sst>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2" xfId="0" applyBorder="1"/>
    <xf numFmtId="0" fontId="2" fillId="0" borderId="2" xfId="0" applyFont="1" applyBorder="1"/>
    <xf numFmtId="0" fontId="1" fillId="0" borderId="3" xfId="0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9" fontId="0" fillId="0" borderId="0" xfId="0" applyNumberFormat="1" applyAlignment="1">
      <alignment horizontal="right"/>
    </xf>
    <xf numFmtId="9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9" fontId="0" fillId="0" borderId="12" xfId="0" applyNumberFormat="1" applyBorder="1"/>
    <xf numFmtId="0" fontId="0" fillId="0" borderId="7" xfId="0" applyBorder="1" applyAlignment="1">
      <alignment horizontal="left"/>
    </xf>
    <xf numFmtId="9" fontId="0" fillId="0" borderId="13" xfId="0" applyNumberFormat="1" applyBorder="1"/>
    <xf numFmtId="0" fontId="0" fillId="0" borderId="14" xfId="0" applyBorder="1" applyAlignment="1">
      <alignment horizontal="left"/>
    </xf>
    <xf numFmtId="9" fontId="0" fillId="0" borderId="10" xfId="0" applyNumberFormat="1" applyBorder="1"/>
    <xf numFmtId="0" fontId="0" fillId="0" borderId="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5" xfId="0" applyBorder="1"/>
    <xf numFmtId="0" fontId="0" fillId="0" borderId="15" xfId="0" applyBorder="1"/>
    <xf numFmtId="0" fontId="0" fillId="0" borderId="6" xfId="0" applyBorder="1"/>
    <xf numFmtId="0" fontId="0" fillId="0" borderId="12" xfId="0" applyBorder="1"/>
    <xf numFmtId="0" fontId="0" fillId="0" borderId="10" xfId="0" applyBorder="1"/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7" xfId="0" applyBorder="1"/>
    <xf numFmtId="0" fontId="0" fillId="0" borderId="14" xfId="0" applyBorder="1"/>
    <xf numFmtId="0" fontId="0" fillId="0" borderId="8" xfId="0" applyBorder="1"/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showGridLines="0" tabSelected="1" workbookViewId="0">
      <selection activeCell="D34" sqref="D34"/>
    </sheetView>
  </sheetViews>
  <sheetFormatPr baseColWidth="10" defaultRowHeight="15" x14ac:dyDescent="0.25"/>
  <cols>
    <col min="1" max="1" width="1.85546875" customWidth="1"/>
    <col min="2" max="2" width="17.7109375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</cols>
  <sheetData>
    <row r="1" spans="2:12" ht="9" customHeight="1" x14ac:dyDescent="0.25"/>
    <row r="3" spans="2:12" x14ac:dyDescent="0.25">
      <c r="B3" s="4" t="s">
        <v>17</v>
      </c>
      <c r="C3" s="4"/>
      <c r="D3" s="4" t="s">
        <v>18</v>
      </c>
      <c r="E3" s="4"/>
      <c r="F3" s="4" t="s">
        <v>19</v>
      </c>
      <c r="G3" s="4"/>
      <c r="H3" s="4" t="s">
        <v>20</v>
      </c>
      <c r="I3" s="4"/>
      <c r="J3" s="4" t="s">
        <v>21</v>
      </c>
      <c r="K3" s="4"/>
      <c r="L3" s="4" t="s">
        <v>22</v>
      </c>
    </row>
    <row r="4" spans="2:12" ht="5.25" customHeight="1" x14ac:dyDescent="0.25"/>
    <row r="5" spans="2:12" x14ac:dyDescent="0.25">
      <c r="B5" t="s">
        <v>0</v>
      </c>
      <c r="D5" t="s">
        <v>24</v>
      </c>
      <c r="F5" s="1">
        <v>0.24</v>
      </c>
      <c r="H5" s="1">
        <v>0.18</v>
      </c>
      <c r="J5" s="1">
        <v>0.46</v>
      </c>
      <c r="L5" s="1">
        <v>0.28000000000000003</v>
      </c>
    </row>
    <row r="6" spans="2:12" x14ac:dyDescent="0.25">
      <c r="B6" t="s">
        <v>1</v>
      </c>
      <c r="D6" t="s">
        <v>25</v>
      </c>
      <c r="F6">
        <v>0.62</v>
      </c>
      <c r="H6">
        <v>0.67</v>
      </c>
      <c r="J6">
        <v>0.56000000000000005</v>
      </c>
      <c r="L6">
        <v>0.69</v>
      </c>
    </row>
    <row r="7" spans="2:12" x14ac:dyDescent="0.25">
      <c r="B7" t="s">
        <v>4</v>
      </c>
      <c r="D7" t="s">
        <v>26</v>
      </c>
      <c r="F7">
        <v>0.67</v>
      </c>
      <c r="H7">
        <v>0.71</v>
      </c>
      <c r="J7">
        <v>0.62</v>
      </c>
      <c r="L7">
        <v>0.72</v>
      </c>
    </row>
    <row r="8" spans="2:12" x14ac:dyDescent="0.25">
      <c r="B8" t="s">
        <v>6</v>
      </c>
      <c r="D8" t="s">
        <v>27</v>
      </c>
      <c r="F8">
        <v>1.1100000000000001</v>
      </c>
      <c r="H8">
        <v>1.23</v>
      </c>
      <c r="J8">
        <v>0.97</v>
      </c>
      <c r="L8">
        <v>1.28</v>
      </c>
    </row>
    <row r="9" spans="2:12" x14ac:dyDescent="0.25">
      <c r="B9" t="s">
        <v>7</v>
      </c>
      <c r="D9" t="s">
        <v>28</v>
      </c>
      <c r="F9">
        <v>0.28000000000000003</v>
      </c>
      <c r="H9">
        <v>0.46</v>
      </c>
      <c r="J9">
        <v>0.2</v>
      </c>
      <c r="L9">
        <v>0.6</v>
      </c>
    </row>
    <row r="10" spans="2:12" x14ac:dyDescent="0.25">
      <c r="B10" t="s">
        <v>9</v>
      </c>
      <c r="D10" t="s">
        <v>29</v>
      </c>
      <c r="F10">
        <v>1</v>
      </c>
      <c r="H10">
        <v>1.1399999999999999</v>
      </c>
      <c r="J10">
        <v>0.9</v>
      </c>
      <c r="L10">
        <v>1.21</v>
      </c>
    </row>
    <row r="11" spans="2:12" ht="6" customHeight="1" x14ac:dyDescent="0.25"/>
    <row r="12" spans="2:12" x14ac:dyDescent="0.25">
      <c r="B12" s="6"/>
      <c r="C12" s="7" t="s">
        <v>23</v>
      </c>
      <c r="D12" s="6"/>
      <c r="E12" s="6"/>
      <c r="F12" s="6">
        <v>620</v>
      </c>
      <c r="G12" s="6"/>
      <c r="H12" s="6">
        <v>519</v>
      </c>
      <c r="I12" s="6"/>
      <c r="J12" s="6">
        <v>598</v>
      </c>
      <c r="K12" s="6"/>
      <c r="L12" s="6">
        <v>486</v>
      </c>
    </row>
    <row r="14" spans="2:12" x14ac:dyDescent="0.25">
      <c r="B14" s="51" t="s">
        <v>30</v>
      </c>
      <c r="C14" s="51"/>
      <c r="D14" s="51"/>
      <c r="E14" s="51"/>
    </row>
  </sheetData>
  <mergeCells count="1">
    <mergeCell ref="B14:E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showGridLines="0" workbookViewId="0">
      <selection sqref="A1:XFD1048576"/>
    </sheetView>
  </sheetViews>
  <sheetFormatPr baseColWidth="10" defaultRowHeight="15" x14ac:dyDescent="0.25"/>
  <cols>
    <col min="1" max="1" width="1.85546875" customWidth="1"/>
    <col min="2" max="2" width="12.7109375" customWidth="1"/>
    <col min="3" max="3" width="3.42578125" customWidth="1"/>
    <col min="4" max="4" width="17.85546875" customWidth="1"/>
    <col min="5" max="5" width="3.42578125" customWidth="1"/>
    <col min="7" max="7" width="3.42578125" customWidth="1"/>
    <col min="9" max="9" width="3.42578125" customWidth="1"/>
    <col min="11" max="11" width="3.42578125" customWidth="1"/>
  </cols>
  <sheetData>
    <row r="1" spans="2:12" ht="9" customHeight="1" x14ac:dyDescent="0.25"/>
    <row r="3" spans="2:12" x14ac:dyDescent="0.25">
      <c r="B3" s="52" t="s">
        <v>31</v>
      </c>
      <c r="C3" s="52"/>
      <c r="D3" s="52"/>
      <c r="E3" s="4"/>
      <c r="F3" s="4" t="s">
        <v>19</v>
      </c>
      <c r="G3" s="4"/>
      <c r="H3" s="4" t="s">
        <v>20</v>
      </c>
      <c r="I3" s="4"/>
      <c r="J3" s="4" t="s">
        <v>21</v>
      </c>
      <c r="K3" s="4"/>
      <c r="L3" s="4" t="s">
        <v>22</v>
      </c>
    </row>
    <row r="4" spans="2:12" ht="5.25" customHeight="1" x14ac:dyDescent="0.25"/>
    <row r="5" spans="2:12" x14ac:dyDescent="0.25">
      <c r="B5" t="s">
        <v>10</v>
      </c>
      <c r="D5" t="s">
        <v>32</v>
      </c>
      <c r="F5">
        <v>0.47099999999999997</v>
      </c>
      <c r="H5">
        <v>0.55200000000000005</v>
      </c>
      <c r="J5">
        <v>0.30399999999999999</v>
      </c>
      <c r="L5">
        <v>0.5</v>
      </c>
    </row>
    <row r="6" spans="2:12" x14ac:dyDescent="0.25">
      <c r="B6" t="s">
        <v>11</v>
      </c>
      <c r="D6" t="s">
        <v>33</v>
      </c>
      <c r="F6">
        <v>0.50900000000000001</v>
      </c>
      <c r="H6">
        <v>0.58399999999999996</v>
      </c>
      <c r="J6">
        <v>0.33400000000000002</v>
      </c>
      <c r="L6">
        <v>0.52200000000000002</v>
      </c>
    </row>
    <row r="7" spans="2:12" x14ac:dyDescent="0.25">
      <c r="B7" t="s">
        <v>13</v>
      </c>
      <c r="D7" t="s">
        <v>34</v>
      </c>
      <c r="F7">
        <v>0.84399999999999997</v>
      </c>
      <c r="H7">
        <v>1.016</v>
      </c>
      <c r="J7">
        <v>0.52</v>
      </c>
      <c r="L7">
        <v>0.92300000000000004</v>
      </c>
    </row>
    <row r="8" spans="2:12" x14ac:dyDescent="0.25">
      <c r="B8" t="s">
        <v>14</v>
      </c>
      <c r="D8" t="s">
        <v>35</v>
      </c>
      <c r="F8">
        <v>0.216</v>
      </c>
      <c r="H8">
        <v>0.378</v>
      </c>
      <c r="J8">
        <v>0.107</v>
      </c>
      <c r="L8">
        <v>0.436</v>
      </c>
    </row>
    <row r="9" spans="2:12" x14ac:dyDescent="0.25">
      <c r="B9" t="s">
        <v>15</v>
      </c>
      <c r="D9" t="s">
        <v>36</v>
      </c>
      <c r="F9">
        <v>0.75700000000000001</v>
      </c>
      <c r="H9">
        <v>0.93899999999999995</v>
      </c>
      <c r="J9">
        <v>0.48499999999999999</v>
      </c>
      <c r="L9">
        <v>0.878</v>
      </c>
    </row>
    <row r="10" spans="2:12" ht="6" customHeight="1" x14ac:dyDescent="0.25"/>
    <row r="11" spans="2:12" x14ac:dyDescent="0.25">
      <c r="B11" s="6"/>
      <c r="C11" s="7" t="s">
        <v>23</v>
      </c>
      <c r="D11" s="6"/>
      <c r="E11" s="6"/>
      <c r="F11" s="6">
        <v>620</v>
      </c>
      <c r="G11" s="6"/>
      <c r="H11" s="6">
        <v>519</v>
      </c>
      <c r="I11" s="6"/>
      <c r="J11" s="6">
        <v>598</v>
      </c>
      <c r="K11" s="6"/>
      <c r="L11" s="6">
        <v>486</v>
      </c>
    </row>
    <row r="13" spans="2:12" x14ac:dyDescent="0.25">
      <c r="B13" s="51" t="s">
        <v>37</v>
      </c>
      <c r="C13" s="51"/>
      <c r="D13" s="51"/>
      <c r="E13" s="51"/>
      <c r="F13" s="51"/>
      <c r="G13" s="51"/>
      <c r="H13" s="51"/>
      <c r="I13" s="51"/>
      <c r="J13" s="51"/>
    </row>
  </sheetData>
  <mergeCells count="2">
    <mergeCell ref="B3:D3"/>
    <mergeCell ref="B13:J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showGridLines="0" workbookViewId="0">
      <selection activeCell="F27" sqref="F27"/>
    </sheetView>
  </sheetViews>
  <sheetFormatPr baseColWidth="10" defaultRowHeight="15" x14ac:dyDescent="0.25"/>
  <cols>
    <col min="1" max="1" width="1.85546875" customWidth="1"/>
    <col min="2" max="2" width="17.7109375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</cols>
  <sheetData>
    <row r="1" spans="2:12" ht="9" customHeight="1" x14ac:dyDescent="0.25"/>
    <row r="3" spans="2:12" x14ac:dyDescent="0.25">
      <c r="B3" s="4" t="s">
        <v>39</v>
      </c>
      <c r="C3" s="4"/>
      <c r="D3" s="4" t="s">
        <v>18</v>
      </c>
      <c r="E3" s="4"/>
      <c r="F3" s="4" t="s">
        <v>19</v>
      </c>
      <c r="G3" s="4"/>
      <c r="H3" s="4" t="s">
        <v>20</v>
      </c>
      <c r="I3" s="4"/>
      <c r="J3" s="4" t="s">
        <v>21</v>
      </c>
      <c r="K3" s="4"/>
      <c r="L3" s="4" t="s">
        <v>22</v>
      </c>
    </row>
    <row r="4" spans="2:12" ht="5.25" customHeight="1" x14ac:dyDescent="0.25"/>
    <row r="5" spans="2:12" x14ac:dyDescent="0.25">
      <c r="B5" t="s">
        <v>0</v>
      </c>
      <c r="D5" t="s">
        <v>24</v>
      </c>
      <c r="F5" s="1">
        <v>0.24</v>
      </c>
      <c r="H5" s="1">
        <v>0.18</v>
      </c>
      <c r="J5" s="1">
        <v>0.46</v>
      </c>
      <c r="L5" s="1">
        <v>0.28000000000000003</v>
      </c>
    </row>
    <row r="6" spans="2:12" x14ac:dyDescent="0.25">
      <c r="B6" t="s">
        <v>1</v>
      </c>
      <c r="D6" t="s">
        <v>40</v>
      </c>
      <c r="F6">
        <v>0.38</v>
      </c>
      <c r="H6">
        <v>0.33</v>
      </c>
      <c r="J6">
        <v>0.44</v>
      </c>
      <c r="L6">
        <v>0.31</v>
      </c>
    </row>
    <row r="7" spans="2:12" x14ac:dyDescent="0.25">
      <c r="B7" t="s">
        <v>4</v>
      </c>
      <c r="D7" t="s">
        <v>41</v>
      </c>
      <c r="F7">
        <v>0.33</v>
      </c>
      <c r="H7">
        <v>0.28999999999999998</v>
      </c>
      <c r="J7">
        <v>0.38</v>
      </c>
      <c r="L7">
        <v>0.28000000000000003</v>
      </c>
    </row>
    <row r="8" spans="2:12" x14ac:dyDescent="0.25">
      <c r="B8" t="s">
        <v>6</v>
      </c>
      <c r="D8" t="s">
        <v>42</v>
      </c>
      <c r="F8">
        <v>0.4</v>
      </c>
      <c r="H8">
        <v>0.34</v>
      </c>
      <c r="J8">
        <v>0.48</v>
      </c>
      <c r="L8">
        <v>0.33</v>
      </c>
    </row>
    <row r="9" spans="2:12" x14ac:dyDescent="0.25">
      <c r="B9" t="s">
        <v>7</v>
      </c>
      <c r="D9" t="s">
        <v>43</v>
      </c>
      <c r="F9">
        <v>1.39</v>
      </c>
      <c r="H9">
        <v>1</v>
      </c>
      <c r="J9">
        <v>1.71</v>
      </c>
      <c r="L9">
        <v>0.79</v>
      </c>
    </row>
    <row r="10" spans="2:12" x14ac:dyDescent="0.25">
      <c r="B10" t="s">
        <v>9</v>
      </c>
      <c r="D10" t="s">
        <v>44</v>
      </c>
      <c r="F10">
        <v>0.46</v>
      </c>
      <c r="H10">
        <v>0.39</v>
      </c>
      <c r="J10">
        <v>0.52</v>
      </c>
      <c r="L10">
        <v>0.35</v>
      </c>
    </row>
    <row r="11" spans="2:12" ht="6" customHeight="1" x14ac:dyDescent="0.25"/>
    <row r="12" spans="2:12" x14ac:dyDescent="0.25">
      <c r="B12" s="6"/>
      <c r="C12" s="7" t="s">
        <v>23</v>
      </c>
      <c r="D12" s="6"/>
      <c r="E12" s="6"/>
      <c r="F12" s="6">
        <v>620</v>
      </c>
      <c r="G12" s="6"/>
      <c r="H12" s="6">
        <v>519</v>
      </c>
      <c r="I12" s="6"/>
      <c r="J12" s="6">
        <v>598</v>
      </c>
      <c r="K12" s="6"/>
      <c r="L12" s="6">
        <v>486</v>
      </c>
    </row>
    <row r="14" spans="2:12" x14ac:dyDescent="0.25">
      <c r="B14" s="51" t="s">
        <v>45</v>
      </c>
      <c r="C14" s="51"/>
      <c r="D14" s="51"/>
      <c r="E14" s="51"/>
    </row>
  </sheetData>
  <mergeCells count="1">
    <mergeCell ref="B14:E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showGridLines="0" workbookViewId="0">
      <selection sqref="A1:XFD1048576"/>
    </sheetView>
  </sheetViews>
  <sheetFormatPr baseColWidth="10" defaultRowHeight="15" x14ac:dyDescent="0.25"/>
  <cols>
    <col min="1" max="1" width="1.85546875" customWidth="1"/>
    <col min="2" max="2" width="12.7109375" customWidth="1"/>
    <col min="3" max="3" width="3.42578125" customWidth="1"/>
    <col min="4" max="4" width="18.85546875" customWidth="1"/>
    <col min="5" max="5" width="3.42578125" customWidth="1"/>
    <col min="7" max="7" width="3.42578125" customWidth="1"/>
    <col min="9" max="9" width="3.42578125" customWidth="1"/>
    <col min="11" max="11" width="3.42578125" customWidth="1"/>
  </cols>
  <sheetData>
    <row r="1" spans="2:12" ht="9" customHeight="1" x14ac:dyDescent="0.25"/>
    <row r="3" spans="2:12" x14ac:dyDescent="0.25">
      <c r="B3" s="52" t="s">
        <v>46</v>
      </c>
      <c r="C3" s="52"/>
      <c r="D3" s="52"/>
      <c r="E3" s="4"/>
      <c r="F3" s="4" t="s">
        <v>19</v>
      </c>
      <c r="G3" s="4"/>
      <c r="H3" s="4" t="s">
        <v>20</v>
      </c>
      <c r="I3" s="4"/>
      <c r="J3" s="4" t="s">
        <v>21</v>
      </c>
      <c r="K3" s="4"/>
      <c r="L3" s="4" t="s">
        <v>22</v>
      </c>
    </row>
    <row r="4" spans="2:12" ht="5.25" customHeight="1" x14ac:dyDescent="0.25"/>
    <row r="5" spans="2:12" x14ac:dyDescent="0.25">
      <c r="B5" t="s">
        <v>10</v>
      </c>
      <c r="D5" t="s">
        <v>47</v>
      </c>
      <c r="F5">
        <v>9.0999999999999998E-2</v>
      </c>
      <c r="H5">
        <v>5.8000000000000003E-2</v>
      </c>
      <c r="J5">
        <v>0.20100000000000001</v>
      </c>
      <c r="L5">
        <v>8.5000000000000006E-2</v>
      </c>
    </row>
    <row r="6" spans="2:12" x14ac:dyDescent="0.25">
      <c r="B6" t="s">
        <v>11</v>
      </c>
      <c r="D6" t="s">
        <v>48</v>
      </c>
      <c r="F6">
        <v>7.9000000000000001E-2</v>
      </c>
      <c r="H6">
        <v>5.0999999999999997E-2</v>
      </c>
      <c r="J6">
        <v>0.17599999999999999</v>
      </c>
      <c r="L6">
        <v>7.6999999999999999E-2</v>
      </c>
    </row>
    <row r="7" spans="2:12" x14ac:dyDescent="0.25">
      <c r="B7" t="s">
        <v>13</v>
      </c>
      <c r="D7" t="s">
        <v>49</v>
      </c>
      <c r="F7">
        <v>9.6000000000000002E-2</v>
      </c>
      <c r="H7">
        <v>0.06</v>
      </c>
      <c r="J7">
        <v>0.221</v>
      </c>
      <c r="L7">
        <v>0.09</v>
      </c>
    </row>
    <row r="8" spans="2:12" x14ac:dyDescent="0.25">
      <c r="B8" t="s">
        <v>14</v>
      </c>
      <c r="D8" t="s">
        <v>50</v>
      </c>
      <c r="F8">
        <v>0.33500000000000002</v>
      </c>
      <c r="H8">
        <v>0.17499999999999999</v>
      </c>
      <c r="J8">
        <v>0.78900000000000003</v>
      </c>
      <c r="L8">
        <v>0.219</v>
      </c>
    </row>
    <row r="9" spans="2:12" x14ac:dyDescent="0.25">
      <c r="B9" t="s">
        <v>15</v>
      </c>
      <c r="D9" t="s">
        <v>51</v>
      </c>
      <c r="F9">
        <v>0.111</v>
      </c>
      <c r="H9">
        <v>6.8000000000000005E-2</v>
      </c>
      <c r="J9">
        <v>0.24099999999999999</v>
      </c>
      <c r="L9">
        <v>9.7000000000000003E-2</v>
      </c>
    </row>
    <row r="10" spans="2:12" ht="6" customHeight="1" x14ac:dyDescent="0.25"/>
    <row r="11" spans="2:12" x14ac:dyDescent="0.25">
      <c r="B11" s="6"/>
      <c r="C11" s="7" t="s">
        <v>23</v>
      </c>
      <c r="D11" s="6"/>
      <c r="E11" s="6"/>
      <c r="F11" s="6">
        <v>620</v>
      </c>
      <c r="G11" s="6"/>
      <c r="H11" s="6">
        <v>519</v>
      </c>
      <c r="I11" s="6"/>
      <c r="J11" s="6">
        <v>598</v>
      </c>
      <c r="K11" s="6"/>
      <c r="L11" s="6">
        <v>486</v>
      </c>
    </row>
    <row r="13" spans="2:12" x14ac:dyDescent="0.25">
      <c r="B13" s="51" t="s">
        <v>52</v>
      </c>
      <c r="C13" s="51"/>
      <c r="D13" s="51"/>
      <c r="E13" s="51"/>
      <c r="F13" s="51"/>
      <c r="G13" s="51"/>
      <c r="H13" s="51"/>
      <c r="I13" s="51"/>
      <c r="J13" s="51"/>
    </row>
  </sheetData>
  <mergeCells count="2">
    <mergeCell ref="B3:D3"/>
    <mergeCell ref="B13:J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7"/>
  <sheetViews>
    <sheetView showGridLines="0" workbookViewId="0">
      <selection sqref="A1:XFD1048576"/>
    </sheetView>
  </sheetViews>
  <sheetFormatPr baseColWidth="10" defaultRowHeight="15" x14ac:dyDescent="0.25"/>
  <cols>
    <col min="1" max="1" width="1.85546875" customWidth="1"/>
    <col min="2" max="2" width="13.5703125" customWidth="1"/>
    <col min="3" max="3" width="2" customWidth="1"/>
    <col min="4" max="4" width="6.5703125" style="17" customWidth="1"/>
    <col min="5" max="5" width="2" customWidth="1"/>
    <col min="6" max="6" width="11" style="17" customWidth="1"/>
    <col min="7" max="7" width="2" customWidth="1"/>
    <col min="8" max="8" width="7.42578125" customWidth="1"/>
    <col min="9" max="9" width="2" customWidth="1"/>
    <col min="10" max="10" width="7.42578125" customWidth="1"/>
    <col min="11" max="11" width="2" customWidth="1"/>
    <col min="12" max="12" width="11" customWidth="1"/>
    <col min="13" max="13" width="2" customWidth="1"/>
    <col min="14" max="14" width="11" customWidth="1"/>
    <col min="15" max="15" width="2" customWidth="1"/>
    <col min="16" max="16" width="11" customWidth="1"/>
    <col min="18" max="18" width="3.42578125" customWidth="1"/>
  </cols>
  <sheetData>
    <row r="1" spans="2:16" ht="9" customHeight="1" x14ac:dyDescent="0.25"/>
    <row r="3" spans="2:16" x14ac:dyDescent="0.25">
      <c r="B3" s="8"/>
      <c r="C3" s="8"/>
      <c r="D3" s="18"/>
      <c r="E3" s="8"/>
      <c r="F3" s="18" t="s">
        <v>137</v>
      </c>
      <c r="G3" s="8"/>
      <c r="H3" s="53" t="s">
        <v>138</v>
      </c>
      <c r="I3" s="53"/>
      <c r="J3" s="53"/>
      <c r="K3" s="53"/>
      <c r="L3" s="53"/>
      <c r="M3" s="53"/>
      <c r="N3" s="53"/>
      <c r="O3" s="53"/>
      <c r="P3" s="53"/>
    </row>
    <row r="4" spans="2:16" x14ac:dyDescent="0.25">
      <c r="B4" s="3" t="s">
        <v>53</v>
      </c>
      <c r="C4" s="3"/>
      <c r="D4" s="19" t="s">
        <v>23</v>
      </c>
      <c r="E4" s="3"/>
      <c r="F4" s="19" t="s">
        <v>54</v>
      </c>
      <c r="G4" s="3"/>
      <c r="H4" s="3" t="s">
        <v>55</v>
      </c>
      <c r="I4" s="3"/>
      <c r="J4" s="3" t="s">
        <v>56</v>
      </c>
      <c r="K4" s="3"/>
      <c r="L4" s="3" t="s">
        <v>57</v>
      </c>
      <c r="M4" s="3"/>
      <c r="N4" s="3" t="s">
        <v>58</v>
      </c>
      <c r="O4" s="3"/>
      <c r="P4" s="3" t="s">
        <v>139</v>
      </c>
    </row>
    <row r="5" spans="2:16" ht="6" customHeight="1" x14ac:dyDescent="0.25"/>
    <row r="6" spans="2:16" x14ac:dyDescent="0.25">
      <c r="B6" t="s">
        <v>59</v>
      </c>
      <c r="D6" s="17">
        <v>1187</v>
      </c>
      <c r="F6" s="17" t="s">
        <v>80</v>
      </c>
      <c r="G6" s="10"/>
      <c r="H6">
        <v>0.6</v>
      </c>
      <c r="J6">
        <v>0.55000000000000004</v>
      </c>
      <c r="L6" t="s">
        <v>100</v>
      </c>
      <c r="N6" t="s">
        <v>101</v>
      </c>
      <c r="P6" t="s">
        <v>102</v>
      </c>
    </row>
    <row r="7" spans="2:16" x14ac:dyDescent="0.25">
      <c r="B7" t="s">
        <v>60</v>
      </c>
      <c r="D7" s="17">
        <v>1198</v>
      </c>
      <c r="F7" s="17" t="s">
        <v>81</v>
      </c>
      <c r="G7" s="10"/>
      <c r="H7">
        <v>0.56000000000000005</v>
      </c>
      <c r="J7">
        <v>0.51</v>
      </c>
      <c r="L7" t="s">
        <v>103</v>
      </c>
      <c r="N7" t="s">
        <v>104</v>
      </c>
      <c r="P7" t="s">
        <v>102</v>
      </c>
    </row>
    <row r="8" spans="2:16" x14ac:dyDescent="0.25">
      <c r="B8" t="s">
        <v>61</v>
      </c>
      <c r="D8" s="17">
        <v>1181</v>
      </c>
      <c r="F8" s="17" t="s">
        <v>82</v>
      </c>
      <c r="G8" s="10"/>
      <c r="H8">
        <v>0.57999999999999996</v>
      </c>
      <c r="J8">
        <v>0.53</v>
      </c>
      <c r="L8" t="s">
        <v>105</v>
      </c>
      <c r="N8" t="s">
        <v>106</v>
      </c>
      <c r="P8" t="s">
        <v>102</v>
      </c>
    </row>
    <row r="9" spans="2:16" x14ac:dyDescent="0.25">
      <c r="B9" t="s">
        <v>62</v>
      </c>
      <c r="D9" s="17">
        <v>1232</v>
      </c>
      <c r="F9" s="17" t="s">
        <v>83</v>
      </c>
      <c r="G9" s="10"/>
      <c r="H9">
        <v>0.54</v>
      </c>
      <c r="J9">
        <v>0.49</v>
      </c>
      <c r="L9" t="s">
        <v>107</v>
      </c>
      <c r="N9" t="s">
        <v>108</v>
      </c>
      <c r="P9" t="s">
        <v>109</v>
      </c>
    </row>
    <row r="10" spans="2:16" x14ac:dyDescent="0.25">
      <c r="B10" t="s">
        <v>64</v>
      </c>
      <c r="D10" s="17">
        <v>1199</v>
      </c>
      <c r="F10" s="17" t="s">
        <v>84</v>
      </c>
      <c r="G10" s="10"/>
      <c r="H10">
        <v>0.49</v>
      </c>
      <c r="J10">
        <v>0.44</v>
      </c>
      <c r="L10" t="s">
        <v>110</v>
      </c>
      <c r="N10" t="s">
        <v>111</v>
      </c>
      <c r="P10" t="s">
        <v>112</v>
      </c>
    </row>
    <row r="11" spans="2:16" x14ac:dyDescent="0.25">
      <c r="B11" t="s">
        <v>65</v>
      </c>
      <c r="D11" s="17">
        <v>1071</v>
      </c>
      <c r="F11" s="17" t="s">
        <v>85</v>
      </c>
      <c r="G11" s="10"/>
      <c r="H11">
        <v>0.49</v>
      </c>
      <c r="J11">
        <v>0.43</v>
      </c>
      <c r="L11" t="s">
        <v>110</v>
      </c>
      <c r="N11" t="s">
        <v>113</v>
      </c>
      <c r="P11" t="s">
        <v>102</v>
      </c>
    </row>
    <row r="12" spans="2:16" x14ac:dyDescent="0.25">
      <c r="B12" t="s">
        <v>66</v>
      </c>
      <c r="D12" s="17">
        <v>1198</v>
      </c>
      <c r="F12" s="17" t="s">
        <v>86</v>
      </c>
      <c r="G12" s="10"/>
      <c r="H12">
        <v>0.59</v>
      </c>
      <c r="J12">
        <v>0.54</v>
      </c>
      <c r="L12" t="s">
        <v>114</v>
      </c>
      <c r="N12" t="s">
        <v>115</v>
      </c>
      <c r="P12" t="s">
        <v>102</v>
      </c>
    </row>
    <row r="13" spans="2:16" x14ac:dyDescent="0.25">
      <c r="B13" t="s">
        <v>67</v>
      </c>
      <c r="D13" s="17">
        <v>1197</v>
      </c>
      <c r="F13" s="17" t="s">
        <v>87</v>
      </c>
      <c r="G13" s="10"/>
      <c r="H13">
        <v>0.55000000000000004</v>
      </c>
      <c r="J13">
        <v>0.49</v>
      </c>
      <c r="L13" t="s">
        <v>116</v>
      </c>
      <c r="N13" t="s">
        <v>117</v>
      </c>
      <c r="P13" t="s">
        <v>102</v>
      </c>
    </row>
    <row r="14" spans="2:16" x14ac:dyDescent="0.25">
      <c r="B14" t="s">
        <v>68</v>
      </c>
      <c r="D14" s="17">
        <v>1347</v>
      </c>
      <c r="F14" s="17" t="s">
        <v>88</v>
      </c>
      <c r="G14" s="10"/>
      <c r="H14">
        <v>0.57999999999999996</v>
      </c>
      <c r="J14">
        <v>0.54</v>
      </c>
      <c r="L14" t="s">
        <v>114</v>
      </c>
      <c r="N14" t="s">
        <v>118</v>
      </c>
      <c r="P14" t="s">
        <v>119</v>
      </c>
    </row>
    <row r="15" spans="2:16" x14ac:dyDescent="0.25">
      <c r="B15" t="s">
        <v>69</v>
      </c>
      <c r="D15" s="17">
        <v>1181</v>
      </c>
      <c r="F15" s="17" t="s">
        <v>89</v>
      </c>
      <c r="G15" s="10"/>
      <c r="H15">
        <v>0.53</v>
      </c>
      <c r="J15">
        <v>0.47</v>
      </c>
      <c r="L15" t="s">
        <v>120</v>
      </c>
      <c r="N15" t="s">
        <v>121</v>
      </c>
      <c r="P15" t="s">
        <v>102</v>
      </c>
    </row>
    <row r="16" spans="2:16" x14ac:dyDescent="0.25">
      <c r="B16" t="s">
        <v>70</v>
      </c>
      <c r="D16" s="17">
        <v>1231</v>
      </c>
      <c r="F16" s="17" t="s">
        <v>90</v>
      </c>
      <c r="G16" s="10"/>
      <c r="H16">
        <v>0.56000000000000005</v>
      </c>
      <c r="J16">
        <v>0.51</v>
      </c>
      <c r="L16" t="s">
        <v>122</v>
      </c>
      <c r="N16" t="s">
        <v>104</v>
      </c>
      <c r="P16" t="s">
        <v>123</v>
      </c>
    </row>
    <row r="17" spans="2:17" x14ac:dyDescent="0.25">
      <c r="B17" t="s">
        <v>71</v>
      </c>
      <c r="D17" s="17">
        <v>1191</v>
      </c>
      <c r="F17" s="17" t="s">
        <v>91</v>
      </c>
      <c r="G17" s="10"/>
      <c r="H17">
        <v>0.55000000000000004</v>
      </c>
      <c r="J17">
        <v>0.5</v>
      </c>
      <c r="L17" t="s">
        <v>124</v>
      </c>
      <c r="N17" t="s">
        <v>125</v>
      </c>
      <c r="P17" t="s">
        <v>119</v>
      </c>
    </row>
    <row r="18" spans="2:17" x14ac:dyDescent="0.25">
      <c r="B18" t="s">
        <v>72</v>
      </c>
      <c r="D18" s="17">
        <v>1200</v>
      </c>
      <c r="F18" s="17" t="s">
        <v>92</v>
      </c>
      <c r="G18" s="10"/>
      <c r="H18">
        <v>0.55000000000000004</v>
      </c>
      <c r="J18">
        <v>0.5</v>
      </c>
      <c r="L18" t="s">
        <v>124</v>
      </c>
      <c r="N18" t="s">
        <v>126</v>
      </c>
      <c r="P18" t="s">
        <v>109</v>
      </c>
    </row>
    <row r="19" spans="2:17" x14ac:dyDescent="0.25">
      <c r="B19" t="s">
        <v>73</v>
      </c>
      <c r="D19" s="17">
        <v>2324</v>
      </c>
      <c r="F19" s="17" t="s">
        <v>93</v>
      </c>
      <c r="G19" s="10"/>
      <c r="H19">
        <v>0.53</v>
      </c>
      <c r="J19">
        <v>0.47</v>
      </c>
      <c r="L19" t="s">
        <v>120</v>
      </c>
      <c r="N19" t="s">
        <v>127</v>
      </c>
      <c r="P19" t="s">
        <v>102</v>
      </c>
    </row>
    <row r="20" spans="2:17" x14ac:dyDescent="0.25">
      <c r="B20" t="s">
        <v>74</v>
      </c>
      <c r="D20" s="17">
        <v>1178</v>
      </c>
      <c r="F20" s="17" t="s">
        <v>94</v>
      </c>
      <c r="G20" s="10"/>
      <c r="H20">
        <v>0.48</v>
      </c>
      <c r="J20">
        <v>0.44</v>
      </c>
      <c r="L20" t="s">
        <v>128</v>
      </c>
      <c r="N20" t="s">
        <v>129</v>
      </c>
      <c r="P20" t="s">
        <v>130</v>
      </c>
    </row>
    <row r="21" spans="2:17" x14ac:dyDescent="0.25">
      <c r="B21" t="s">
        <v>75</v>
      </c>
      <c r="D21" s="17">
        <v>2400</v>
      </c>
      <c r="F21" s="17" t="s">
        <v>95</v>
      </c>
      <c r="G21" s="10"/>
      <c r="H21">
        <v>0.53</v>
      </c>
      <c r="J21">
        <v>0.48</v>
      </c>
      <c r="L21" t="s">
        <v>131</v>
      </c>
      <c r="N21" t="s">
        <v>132</v>
      </c>
      <c r="P21" t="s">
        <v>109</v>
      </c>
    </row>
    <row r="22" spans="2:17" x14ac:dyDescent="0.25">
      <c r="B22" t="s">
        <v>76</v>
      </c>
      <c r="D22" s="17">
        <v>1208</v>
      </c>
      <c r="F22" s="17" t="s">
        <v>96</v>
      </c>
      <c r="G22" s="10"/>
      <c r="H22">
        <v>0.46</v>
      </c>
      <c r="J22">
        <v>0.41</v>
      </c>
      <c r="L22" t="s">
        <v>133</v>
      </c>
      <c r="N22" t="s">
        <v>134</v>
      </c>
      <c r="P22" t="s">
        <v>102</v>
      </c>
    </row>
    <row r="23" spans="2:17" x14ac:dyDescent="0.25">
      <c r="B23" t="s">
        <v>77</v>
      </c>
      <c r="D23" s="17">
        <v>2429</v>
      </c>
      <c r="F23" s="17" t="s">
        <v>97</v>
      </c>
      <c r="G23" s="10"/>
      <c r="H23">
        <v>0.54</v>
      </c>
      <c r="J23">
        <v>0.48</v>
      </c>
      <c r="L23" t="s">
        <v>135</v>
      </c>
      <c r="N23" t="s">
        <v>127</v>
      </c>
      <c r="P23" t="s">
        <v>102</v>
      </c>
    </row>
    <row r="24" spans="2:17" x14ac:dyDescent="0.25">
      <c r="B24" s="11" t="s">
        <v>78</v>
      </c>
      <c r="C24" s="11"/>
      <c r="D24" s="20">
        <v>1184</v>
      </c>
      <c r="E24" s="11"/>
      <c r="F24" s="20" t="s">
        <v>98</v>
      </c>
      <c r="G24" s="13"/>
      <c r="H24" s="11">
        <v>0.53</v>
      </c>
      <c r="I24" s="11"/>
      <c r="J24" s="11">
        <v>0.49</v>
      </c>
      <c r="K24" s="11"/>
      <c r="L24" s="11" t="s">
        <v>131</v>
      </c>
      <c r="M24" s="11"/>
      <c r="N24" s="11" t="s">
        <v>108</v>
      </c>
      <c r="O24" s="11"/>
      <c r="P24" s="11" t="s">
        <v>102</v>
      </c>
    </row>
    <row r="25" spans="2:17" x14ac:dyDescent="0.25">
      <c r="B25" s="12" t="s">
        <v>79</v>
      </c>
      <c r="C25" s="12"/>
      <c r="D25" s="21">
        <v>1164</v>
      </c>
      <c r="E25" s="12"/>
      <c r="F25" s="21" t="s">
        <v>99</v>
      </c>
      <c r="G25" s="14"/>
      <c r="H25" s="12">
        <v>0.55000000000000004</v>
      </c>
      <c r="I25" s="12"/>
      <c r="J25" s="12">
        <v>0.49</v>
      </c>
      <c r="K25" s="12"/>
      <c r="L25" s="12" t="s">
        <v>116</v>
      </c>
      <c r="M25" s="12"/>
      <c r="N25" s="12" t="s">
        <v>136</v>
      </c>
      <c r="O25" s="12"/>
      <c r="P25" s="12" t="s">
        <v>102</v>
      </c>
    </row>
    <row r="27" spans="2:17" x14ac:dyDescent="0.25">
      <c r="B27" s="51" t="s">
        <v>140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</sheetData>
  <mergeCells count="2">
    <mergeCell ref="B27:Q27"/>
    <mergeCell ref="H3:P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0"/>
  <sheetViews>
    <sheetView showGridLines="0" workbookViewId="0">
      <selection activeCell="G23" sqref="G23"/>
    </sheetView>
  </sheetViews>
  <sheetFormatPr baseColWidth="10" defaultRowHeight="15" x14ac:dyDescent="0.25"/>
  <cols>
    <col min="1" max="1" width="2.140625" customWidth="1"/>
    <col min="2" max="2" width="15.5703125" customWidth="1"/>
    <col min="3" max="3" width="7" style="10" customWidth="1"/>
    <col min="4" max="4" width="5.28515625" style="17" customWidth="1"/>
    <col min="5" max="5" width="2.7109375" style="17" customWidth="1"/>
    <col min="6" max="6" width="7.42578125" style="10" customWidth="1"/>
    <col min="7" max="7" width="6.5703125" style="17" customWidth="1"/>
    <col min="8" max="8" width="2.7109375" style="17" customWidth="1"/>
    <col min="9" max="9" width="8.5703125" style="17" customWidth="1"/>
    <col min="10" max="10" width="2.7109375" style="17" customWidth="1"/>
    <col min="11" max="11" width="13" customWidth="1"/>
    <col min="12" max="12" width="2.7109375" style="17" customWidth="1"/>
    <col min="13" max="13" width="7.28515625" style="10" customWidth="1"/>
    <col min="14" max="14" width="5" customWidth="1"/>
    <col min="15" max="15" width="2.7109375" style="17" customWidth="1"/>
    <col min="16" max="16" width="7.28515625" customWidth="1"/>
    <col min="17" max="17" width="5.28515625" customWidth="1"/>
  </cols>
  <sheetData>
    <row r="1" spans="2:17" ht="6.75" customHeight="1" x14ac:dyDescent="0.25"/>
    <row r="3" spans="2:17" x14ac:dyDescent="0.25">
      <c r="B3" s="5" t="s">
        <v>141</v>
      </c>
      <c r="C3" s="55" t="s">
        <v>227</v>
      </c>
      <c r="D3" s="55"/>
      <c r="E3" s="23"/>
      <c r="F3" s="55" t="s">
        <v>227</v>
      </c>
      <c r="G3" s="55"/>
      <c r="H3" s="23"/>
      <c r="I3" s="23" t="s">
        <v>230</v>
      </c>
      <c r="J3" s="23"/>
      <c r="K3" s="23" t="s">
        <v>142</v>
      </c>
      <c r="L3" s="23"/>
      <c r="M3" s="55" t="s">
        <v>232</v>
      </c>
      <c r="N3" s="55"/>
      <c r="O3" s="23"/>
      <c r="P3" s="5" t="s">
        <v>233</v>
      </c>
      <c r="Q3" s="5"/>
    </row>
    <row r="4" spans="2:17" x14ac:dyDescent="0.25">
      <c r="B4" s="12"/>
      <c r="C4" s="56" t="s">
        <v>228</v>
      </c>
      <c r="D4" s="56"/>
      <c r="E4" s="22"/>
      <c r="F4" s="56" t="s">
        <v>229</v>
      </c>
      <c r="G4" s="56"/>
      <c r="H4" s="22"/>
      <c r="I4" s="22" t="s">
        <v>143</v>
      </c>
      <c r="J4" s="22"/>
      <c r="K4" s="22" t="s">
        <v>144</v>
      </c>
      <c r="L4" s="22"/>
      <c r="M4" s="14"/>
      <c r="N4" s="12"/>
      <c r="O4" s="22"/>
      <c r="P4" s="12"/>
      <c r="Q4" s="12"/>
    </row>
    <row r="5" spans="2:17" ht="9" customHeight="1" x14ac:dyDescent="0.25">
      <c r="C5" s="2"/>
      <c r="D5" s="2"/>
      <c r="E5" s="2"/>
      <c r="F5" s="2"/>
      <c r="G5" s="2"/>
      <c r="H5" s="2"/>
      <c r="I5" s="2"/>
      <c r="J5" s="2"/>
      <c r="K5" s="2"/>
      <c r="L5" s="2"/>
      <c r="O5" s="2"/>
    </row>
    <row r="6" spans="2:17" x14ac:dyDescent="0.25">
      <c r="B6" t="s">
        <v>66</v>
      </c>
      <c r="C6" s="15">
        <v>0.78</v>
      </c>
      <c r="D6" s="17" t="str">
        <f>"("&amp;1&amp;")"</f>
        <v>(1)</v>
      </c>
      <c r="F6" s="10" t="s">
        <v>145</v>
      </c>
      <c r="G6" s="17" t="s">
        <v>146</v>
      </c>
      <c r="I6" s="2">
        <v>796</v>
      </c>
      <c r="K6" s="2" t="s">
        <v>147</v>
      </c>
      <c r="M6" s="10" t="s">
        <v>148</v>
      </c>
      <c r="N6" t="str">
        <f>"("&amp;16&amp;")"</f>
        <v>(16)</v>
      </c>
      <c r="P6" s="10" t="s">
        <v>149</v>
      </c>
      <c r="Q6" t="str">
        <f>"("&amp;2&amp;")"</f>
        <v>(2)</v>
      </c>
    </row>
    <row r="7" spans="2:17" x14ac:dyDescent="0.25">
      <c r="B7" t="s">
        <v>150</v>
      </c>
      <c r="C7" s="15">
        <v>0.77</v>
      </c>
      <c r="D7" s="17" t="str">
        <f>"("&amp;2&amp;")"</f>
        <v>(2)</v>
      </c>
      <c r="F7" s="10" t="s">
        <v>231</v>
      </c>
      <c r="G7" t="s">
        <v>151</v>
      </c>
      <c r="I7" s="2">
        <v>766</v>
      </c>
      <c r="K7" s="2" t="s">
        <v>152</v>
      </c>
      <c r="M7" s="10" t="s">
        <v>153</v>
      </c>
      <c r="N7" t="str">
        <f>"("&amp;6&amp;")"</f>
        <v>(6)</v>
      </c>
      <c r="P7" s="10" t="s">
        <v>154</v>
      </c>
      <c r="Q7" t="str">
        <f>"("&amp;1&amp;")"</f>
        <v>(1)</v>
      </c>
    </row>
    <row r="8" spans="2:17" x14ac:dyDescent="0.25">
      <c r="B8" t="s">
        <v>68</v>
      </c>
      <c r="C8" s="15">
        <v>0.74</v>
      </c>
      <c r="D8" s="17" t="str">
        <f>"("&amp;3&amp;")"</f>
        <v>(3)</v>
      </c>
      <c r="F8" s="10" t="s">
        <v>155</v>
      </c>
      <c r="G8" s="17" t="s">
        <v>156</v>
      </c>
      <c r="I8" s="2">
        <v>422</v>
      </c>
      <c r="K8" s="2" t="s">
        <v>38</v>
      </c>
      <c r="M8" s="10" t="s">
        <v>157</v>
      </c>
      <c r="N8" t="str">
        <f>"("&amp;8&amp;")"</f>
        <v>(8)</v>
      </c>
      <c r="P8" s="10" t="s">
        <v>158</v>
      </c>
      <c r="Q8" t="str">
        <f>"("&amp;3&amp;")"</f>
        <v>(3)</v>
      </c>
    </row>
    <row r="9" spans="2:17" x14ac:dyDescent="0.25">
      <c r="B9" t="s">
        <v>71</v>
      </c>
      <c r="C9" s="15">
        <v>0.73</v>
      </c>
      <c r="D9" s="17" t="str">
        <f>"("&amp;4&amp;")"</f>
        <v>(4)</v>
      </c>
      <c r="F9" s="10" t="s">
        <v>159</v>
      </c>
      <c r="G9" s="17" t="s">
        <v>160</v>
      </c>
      <c r="I9" s="2">
        <v>423</v>
      </c>
      <c r="K9" s="2" t="s">
        <v>161</v>
      </c>
      <c r="M9" s="10" t="s">
        <v>162</v>
      </c>
      <c r="N9" t="str">
        <f>"("&amp;3&amp;")"</f>
        <v>(3)</v>
      </c>
      <c r="P9" s="10" t="s">
        <v>163</v>
      </c>
      <c r="Q9" t="str">
        <f>"("&amp;7&amp;")"</f>
        <v>(7)</v>
      </c>
    </row>
    <row r="10" spans="2:17" x14ac:dyDescent="0.25">
      <c r="B10" t="s">
        <v>69</v>
      </c>
      <c r="C10" s="15">
        <v>0.73</v>
      </c>
      <c r="D10" s="17" t="str">
        <f>"("&amp;5&amp;")"</f>
        <v>(5)</v>
      </c>
      <c r="F10" s="10" t="s">
        <v>164</v>
      </c>
      <c r="G10" s="17" t="s">
        <v>165</v>
      </c>
      <c r="I10" s="2">
        <v>348</v>
      </c>
      <c r="K10" s="2" t="s">
        <v>161</v>
      </c>
      <c r="M10" s="10" t="s">
        <v>12</v>
      </c>
      <c r="N10" t="str">
        <f>"("&amp;9&amp;")"</f>
        <v>(9)</v>
      </c>
      <c r="P10" s="10" t="s">
        <v>166</v>
      </c>
      <c r="Q10" t="str">
        <f>"("&amp;8&amp;")"</f>
        <v>(8)</v>
      </c>
    </row>
    <row r="11" spans="2:17" x14ac:dyDescent="0.25">
      <c r="B11" t="s">
        <v>67</v>
      </c>
      <c r="C11" s="15">
        <v>0.71</v>
      </c>
      <c r="D11" s="17" t="str">
        <f>"("&amp;6&amp;")"</f>
        <v>(6)</v>
      </c>
      <c r="F11" s="10" t="s">
        <v>167</v>
      </c>
      <c r="G11" s="17" t="s">
        <v>168</v>
      </c>
      <c r="I11" s="2">
        <v>301</v>
      </c>
      <c r="K11" s="2" t="s">
        <v>169</v>
      </c>
      <c r="M11" s="10" t="s">
        <v>16</v>
      </c>
      <c r="N11" t="str">
        <f>"("&amp;4&amp;")"</f>
        <v>(4)</v>
      </c>
      <c r="P11" s="10" t="s">
        <v>170</v>
      </c>
      <c r="Q11" t="str">
        <f>"("&amp;6&amp;")"</f>
        <v>(6)</v>
      </c>
    </row>
    <row r="12" spans="2:17" x14ac:dyDescent="0.25">
      <c r="B12" t="s">
        <v>171</v>
      </c>
      <c r="C12" s="15">
        <v>0.7</v>
      </c>
      <c r="D12" s="17" t="str">
        <f>"("&amp;7&amp;")"</f>
        <v>(7)</v>
      </c>
      <c r="F12" s="10" t="s">
        <v>172</v>
      </c>
      <c r="I12" s="2">
        <v>5822</v>
      </c>
      <c r="K12" s="2" t="s">
        <v>173</v>
      </c>
      <c r="M12" s="10" t="s">
        <v>172</v>
      </c>
      <c r="P12" s="10" t="s">
        <v>174</v>
      </c>
      <c r="Q12" t="str">
        <f>"("&amp;5&amp;")"</f>
        <v>(5)</v>
      </c>
    </row>
    <row r="13" spans="2:17" x14ac:dyDescent="0.25">
      <c r="B13" t="s">
        <v>79</v>
      </c>
      <c r="C13" s="15">
        <v>0.66</v>
      </c>
      <c r="D13" s="17" t="str">
        <f>"("&amp;8&amp;")"</f>
        <v>(8)</v>
      </c>
      <c r="F13" s="10" t="s">
        <v>175</v>
      </c>
      <c r="G13" s="17" t="s">
        <v>176</v>
      </c>
      <c r="I13" s="2">
        <v>492</v>
      </c>
      <c r="K13" s="2" t="s">
        <v>5</v>
      </c>
      <c r="M13" s="10" t="s">
        <v>177</v>
      </c>
      <c r="N13" t="str">
        <f>"("&amp;15&amp;")"</f>
        <v>(15)</v>
      </c>
      <c r="P13" s="10" t="s">
        <v>178</v>
      </c>
      <c r="Q13" t="str">
        <f>"("&amp;9&amp;")"</f>
        <v>(9)</v>
      </c>
    </row>
    <row r="14" spans="2:17" x14ac:dyDescent="0.25">
      <c r="B14" t="s">
        <v>61</v>
      </c>
      <c r="C14" s="15">
        <v>0.65</v>
      </c>
      <c r="D14" t="str">
        <f>"("&amp;9&amp;")"</f>
        <v>(9)</v>
      </c>
      <c r="E14"/>
      <c r="F14" s="10" t="s">
        <v>179</v>
      </c>
      <c r="G14" t="s">
        <v>180</v>
      </c>
      <c r="H14"/>
      <c r="I14" s="2">
        <v>522</v>
      </c>
      <c r="J14"/>
      <c r="K14" s="2" t="s">
        <v>181</v>
      </c>
      <c r="L14"/>
      <c r="M14" s="10" t="s">
        <v>182</v>
      </c>
      <c r="N14" t="str">
        <f>"("&amp;2&amp;")"</f>
        <v>(2)</v>
      </c>
      <c r="O14"/>
      <c r="P14" s="10" t="s">
        <v>183</v>
      </c>
      <c r="Q14" t="str">
        <f>"("&amp;4&amp;")"</f>
        <v>(4)</v>
      </c>
    </row>
    <row r="15" spans="2:17" x14ac:dyDescent="0.25">
      <c r="B15" t="s">
        <v>78</v>
      </c>
      <c r="C15" s="15">
        <v>0.64</v>
      </c>
      <c r="D15" s="17" t="str">
        <f>"("&amp;10&amp;")"</f>
        <v>(10)</v>
      </c>
      <c r="F15" s="10" t="s">
        <v>184</v>
      </c>
      <c r="G15" s="17" t="s">
        <v>185</v>
      </c>
      <c r="I15" s="2">
        <v>1006</v>
      </c>
      <c r="K15" s="2" t="s">
        <v>186</v>
      </c>
      <c r="M15" s="10" t="s">
        <v>187</v>
      </c>
      <c r="N15" t="str">
        <f>"("&amp;11&amp;")"</f>
        <v>(11)</v>
      </c>
      <c r="P15" s="10" t="s">
        <v>188</v>
      </c>
      <c r="Q15" t="str">
        <f>"("&amp;10&amp;")"</f>
        <v>(10)</v>
      </c>
    </row>
    <row r="16" spans="2:17" x14ac:dyDescent="0.25">
      <c r="B16" t="s">
        <v>77</v>
      </c>
      <c r="C16" s="15">
        <v>0.61</v>
      </c>
      <c r="D16" s="17" t="str">
        <f>"("&amp;11&amp;")"</f>
        <v>(11)</v>
      </c>
      <c r="F16" s="10" t="s">
        <v>189</v>
      </c>
      <c r="G16" s="17" t="s">
        <v>190</v>
      </c>
      <c r="I16" s="2">
        <v>488</v>
      </c>
      <c r="K16" s="2" t="s">
        <v>191</v>
      </c>
      <c r="M16" s="10" t="s">
        <v>192</v>
      </c>
      <c r="N16" t="str">
        <f>"("&amp;7&amp;")"</f>
        <v>(7)</v>
      </c>
      <c r="P16" s="10" t="s">
        <v>193</v>
      </c>
      <c r="Q16" t="str">
        <f>"("&amp;11&amp;")"</f>
        <v>(11)</v>
      </c>
    </row>
    <row r="17" spans="2:17" x14ac:dyDescent="0.25">
      <c r="B17" t="s">
        <v>62</v>
      </c>
      <c r="C17" s="15">
        <v>0.57999999999999996</v>
      </c>
      <c r="D17" t="str">
        <f>"("&amp;12&amp;")"</f>
        <v>(12)</v>
      </c>
      <c r="E17"/>
      <c r="F17" s="10" t="s">
        <v>172</v>
      </c>
      <c r="G17"/>
      <c r="H17"/>
      <c r="I17" s="2">
        <v>3256</v>
      </c>
      <c r="J17"/>
      <c r="K17" s="2" t="s">
        <v>186</v>
      </c>
      <c r="L17"/>
      <c r="M17" s="10" t="s">
        <v>172</v>
      </c>
      <c r="O17"/>
      <c r="P17" s="10" t="s">
        <v>194</v>
      </c>
      <c r="Q17" t="str">
        <f>"("&amp;12&amp;")"</f>
        <v>(12)</v>
      </c>
    </row>
    <row r="18" spans="2:17" x14ac:dyDescent="0.25">
      <c r="B18" t="s">
        <v>65</v>
      </c>
      <c r="C18" s="15">
        <v>0.55000000000000004</v>
      </c>
      <c r="D18" s="17" t="str">
        <f>"("&amp;13&amp;")"</f>
        <v>(13)</v>
      </c>
      <c r="F18" s="10" t="s">
        <v>195</v>
      </c>
      <c r="G18" s="17" t="s">
        <v>196</v>
      </c>
      <c r="I18" s="2">
        <v>775</v>
      </c>
      <c r="K18" s="2" t="s">
        <v>8</v>
      </c>
      <c r="M18" s="10" t="s">
        <v>197</v>
      </c>
      <c r="N18" t="str">
        <f>"("&amp;13&amp;")"</f>
        <v>(13)</v>
      </c>
      <c r="P18" s="10" t="s">
        <v>198</v>
      </c>
      <c r="Q18" t="str">
        <f>"("&amp;17&amp;")"</f>
        <v>(17)</v>
      </c>
    </row>
    <row r="19" spans="2:17" x14ac:dyDescent="0.25">
      <c r="B19" t="s">
        <v>73</v>
      </c>
      <c r="C19" s="15">
        <v>0.54</v>
      </c>
      <c r="D19" s="17" t="str">
        <f>"("&amp;14&amp;")"</f>
        <v>(14)</v>
      </c>
      <c r="F19" s="10" t="s">
        <v>199</v>
      </c>
      <c r="G19" s="17" t="s">
        <v>200</v>
      </c>
      <c r="I19" s="2">
        <v>1091</v>
      </c>
      <c r="K19" s="2" t="s">
        <v>191</v>
      </c>
      <c r="M19" s="10" t="s">
        <v>201</v>
      </c>
      <c r="N19" t="str">
        <f>"("&amp;12&amp;")"</f>
        <v>(12)</v>
      </c>
      <c r="P19" s="10" t="s">
        <v>192</v>
      </c>
      <c r="Q19" t="str">
        <f>"("&amp;14&amp;")"</f>
        <v>(14)</v>
      </c>
    </row>
    <row r="20" spans="2:17" x14ac:dyDescent="0.25">
      <c r="B20" t="s">
        <v>75</v>
      </c>
      <c r="C20" s="15">
        <v>0.52</v>
      </c>
      <c r="D20" t="str">
        <f>"("&amp;15&amp;")"</f>
        <v>(15)</v>
      </c>
      <c r="E20"/>
      <c r="F20" s="10" t="s">
        <v>202</v>
      </c>
      <c r="G20" t="s">
        <v>203</v>
      </c>
      <c r="H20"/>
      <c r="I20" s="2">
        <v>5738</v>
      </c>
      <c r="J20"/>
      <c r="K20" s="2" t="s">
        <v>3</v>
      </c>
      <c r="L20"/>
      <c r="M20" s="10" t="s">
        <v>204</v>
      </c>
      <c r="N20" t="str">
        <f>"("&amp;18&amp;")"</f>
        <v>(18)</v>
      </c>
      <c r="O20"/>
      <c r="P20" s="10" t="s">
        <v>205</v>
      </c>
      <c r="Q20" t="str">
        <f>"("&amp;15&amp;")"</f>
        <v>(15)</v>
      </c>
    </row>
    <row r="21" spans="2:17" x14ac:dyDescent="0.25">
      <c r="B21" t="s">
        <v>72</v>
      </c>
      <c r="C21" s="15">
        <v>0.51</v>
      </c>
      <c r="D21" s="17" t="str">
        <f>"("&amp;16&amp;")"</f>
        <v>(16)</v>
      </c>
      <c r="F21" s="10" t="s">
        <v>206</v>
      </c>
      <c r="G21" s="17" t="s">
        <v>207</v>
      </c>
      <c r="I21" s="2">
        <v>3983</v>
      </c>
      <c r="K21" s="2" t="s">
        <v>208</v>
      </c>
      <c r="M21" s="10" t="s">
        <v>209</v>
      </c>
      <c r="N21" t="str">
        <f>"("&amp;14&amp;")"</f>
        <v>(14)</v>
      </c>
      <c r="P21" s="10" t="s">
        <v>210</v>
      </c>
      <c r="Q21" t="str">
        <f>"("&amp;13&amp;")"</f>
        <v>(13)</v>
      </c>
    </row>
    <row r="22" spans="2:17" x14ac:dyDescent="0.25">
      <c r="B22" t="s">
        <v>64</v>
      </c>
      <c r="C22" s="15">
        <v>0.49</v>
      </c>
      <c r="D22" s="17" t="str">
        <f>"("&amp;17&amp;")"</f>
        <v>(17)</v>
      </c>
      <c r="F22" s="10" t="s">
        <v>211</v>
      </c>
      <c r="G22" s="17" t="s">
        <v>212</v>
      </c>
      <c r="I22" s="2">
        <v>1090</v>
      </c>
      <c r="K22" s="2" t="s">
        <v>8</v>
      </c>
      <c r="M22" s="10" t="s">
        <v>213</v>
      </c>
      <c r="N22" t="str">
        <f>"("&amp;17&amp;")"</f>
        <v>(17)</v>
      </c>
      <c r="P22" s="10" t="s">
        <v>214</v>
      </c>
      <c r="Q22" t="str">
        <f>"("&amp;18&amp;")"</f>
        <v>(18)</v>
      </c>
    </row>
    <row r="23" spans="2:17" x14ac:dyDescent="0.25">
      <c r="B23" t="s">
        <v>70</v>
      </c>
      <c r="C23" s="15">
        <v>0.47</v>
      </c>
      <c r="D23" s="17" t="str">
        <f>"("&amp;18&amp;")"</f>
        <v>(18)</v>
      </c>
      <c r="F23" s="10" t="s">
        <v>215</v>
      </c>
      <c r="G23" s="17" t="s">
        <v>216</v>
      </c>
      <c r="I23" s="2">
        <v>601</v>
      </c>
      <c r="K23" s="2" t="s">
        <v>173</v>
      </c>
      <c r="M23" s="10" t="s">
        <v>217</v>
      </c>
      <c r="N23" t="str">
        <f>"("&amp;1&amp;")"</f>
        <v>(1)</v>
      </c>
      <c r="P23" s="10" t="s">
        <v>218</v>
      </c>
      <c r="Q23" t="str">
        <f>"("&amp;16&amp;")"</f>
        <v>(16)</v>
      </c>
    </row>
    <row r="24" spans="2:17" x14ac:dyDescent="0.25">
      <c r="B24" t="s">
        <v>76</v>
      </c>
      <c r="C24" s="15">
        <v>0.38</v>
      </c>
      <c r="D24" s="17" t="str">
        <f>"("&amp;19&amp;")"</f>
        <v>(19)</v>
      </c>
      <c r="F24" s="10" t="s">
        <v>219</v>
      </c>
      <c r="G24" s="17" t="s">
        <v>220</v>
      </c>
      <c r="I24" s="2">
        <v>506</v>
      </c>
      <c r="K24" s="2" t="s">
        <v>63</v>
      </c>
      <c r="M24" s="10" t="s">
        <v>221</v>
      </c>
      <c r="N24" t="str">
        <f>"("&amp;10&amp;")"</f>
        <v>(10)</v>
      </c>
      <c r="P24" s="10" t="s">
        <v>222</v>
      </c>
      <c r="Q24" t="str">
        <f>"("&amp;19&amp;")"</f>
        <v>(19)</v>
      </c>
    </row>
    <row r="25" spans="2:17" x14ac:dyDescent="0.25">
      <c r="B25" s="12" t="s">
        <v>74</v>
      </c>
      <c r="C25" s="16">
        <v>0.37</v>
      </c>
      <c r="D25" s="21" t="str">
        <f>"("&amp;20&amp;")"</f>
        <v>(20)</v>
      </c>
      <c r="E25" s="21"/>
      <c r="F25" s="14" t="s">
        <v>155</v>
      </c>
      <c r="G25" s="21" t="s">
        <v>223</v>
      </c>
      <c r="H25" s="21"/>
      <c r="I25" s="22">
        <v>1055</v>
      </c>
      <c r="J25" s="21"/>
      <c r="K25" s="22" t="s">
        <v>2</v>
      </c>
      <c r="L25" s="21"/>
      <c r="M25" s="14" t="s">
        <v>224</v>
      </c>
      <c r="N25" s="12" t="str">
        <f>"("&amp;5&amp;")"</f>
        <v>(5)</v>
      </c>
      <c r="O25" s="21"/>
      <c r="P25" s="14" t="s">
        <v>225</v>
      </c>
      <c r="Q25" s="12" t="str">
        <f>"("&amp;20&amp;")"</f>
        <v>(20)</v>
      </c>
    </row>
    <row r="27" spans="2:17" x14ac:dyDescent="0.25">
      <c r="B27" s="54" t="s">
        <v>234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2:17" x14ac:dyDescent="0.25">
      <c r="B28" s="54" t="s">
        <v>235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</row>
    <row r="30" spans="2:17" x14ac:dyDescent="0.25">
      <c r="B30" s="51" t="s">
        <v>236</v>
      </c>
      <c r="C30" s="51"/>
      <c r="D30" s="51"/>
      <c r="E30" s="51"/>
      <c r="F30" s="51"/>
    </row>
  </sheetData>
  <mergeCells count="8">
    <mergeCell ref="B27:Q27"/>
    <mergeCell ref="B30:F30"/>
    <mergeCell ref="B28:Q28"/>
    <mergeCell ref="C3:D3"/>
    <mergeCell ref="C4:D4"/>
    <mergeCell ref="F3:G3"/>
    <mergeCell ref="F4:G4"/>
    <mergeCell ref="M3:N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8"/>
  <sheetViews>
    <sheetView showGridLines="0" workbookViewId="0">
      <selection activeCell="Q13" sqref="Q13"/>
    </sheetView>
  </sheetViews>
  <sheetFormatPr baseColWidth="10" defaultRowHeight="15" x14ac:dyDescent="0.25"/>
  <cols>
    <col min="1" max="1" width="2.7109375" customWidth="1"/>
    <col min="2" max="2" width="5.5703125" style="17" customWidth="1"/>
    <col min="3" max="3" width="14" customWidth="1"/>
    <col min="4" max="4" width="7.140625" customWidth="1"/>
    <col min="5" max="5" width="6" style="17" customWidth="1"/>
    <col min="6" max="6" width="17.140625" customWidth="1"/>
    <col min="7" max="7" width="7.28515625" customWidth="1"/>
    <col min="8" max="8" width="5.7109375" style="17" customWidth="1"/>
    <col min="9" max="9" width="7.140625" style="10" customWidth="1"/>
    <col min="10" max="10" width="6.7109375" style="17" customWidth="1"/>
    <col min="11" max="11" width="17.7109375" customWidth="1"/>
    <col min="12" max="12" width="6.85546875" style="10" customWidth="1"/>
    <col min="13" max="13" width="6.42578125" customWidth="1"/>
  </cols>
  <sheetData>
    <row r="1" spans="2:13" ht="8.25" customHeight="1" x14ac:dyDescent="0.25"/>
    <row r="3" spans="2:13" x14ac:dyDescent="0.25">
      <c r="B3" s="46" t="s">
        <v>142</v>
      </c>
      <c r="C3" s="59" t="s">
        <v>141</v>
      </c>
      <c r="D3" s="57" t="s">
        <v>241</v>
      </c>
      <c r="E3" s="57"/>
      <c r="F3" s="58" t="s">
        <v>242</v>
      </c>
      <c r="G3" s="57"/>
      <c r="H3" s="57"/>
      <c r="I3" s="57" t="s">
        <v>243</v>
      </c>
      <c r="J3" s="57"/>
      <c r="K3" s="58" t="s">
        <v>244</v>
      </c>
      <c r="L3" s="57"/>
      <c r="M3" s="57"/>
    </row>
    <row r="4" spans="2:13" x14ac:dyDescent="0.25">
      <c r="B4" s="47" t="s">
        <v>226</v>
      </c>
      <c r="C4" s="60"/>
      <c r="D4" s="48" t="s">
        <v>237</v>
      </c>
      <c r="E4" s="49" t="s">
        <v>238</v>
      </c>
      <c r="F4" s="4" t="s">
        <v>239</v>
      </c>
      <c r="G4" s="48" t="s">
        <v>237</v>
      </c>
      <c r="H4" s="49" t="s">
        <v>238</v>
      </c>
      <c r="I4" s="48" t="s">
        <v>237</v>
      </c>
      <c r="J4" s="49" t="s">
        <v>238</v>
      </c>
      <c r="K4" s="4" t="s">
        <v>239</v>
      </c>
      <c r="L4" s="48" t="s">
        <v>237</v>
      </c>
      <c r="M4" s="50" t="s">
        <v>238</v>
      </c>
    </row>
    <row r="5" spans="2:13" x14ac:dyDescent="0.25">
      <c r="B5" s="25"/>
      <c r="C5" s="34"/>
      <c r="D5" s="37"/>
      <c r="E5" s="28"/>
      <c r="F5" s="34" t="s">
        <v>240</v>
      </c>
      <c r="G5" s="27">
        <v>0.96</v>
      </c>
      <c r="H5" s="28" t="str">
        <f>"("&amp;4&amp;")"</f>
        <v>(4)</v>
      </c>
      <c r="I5" s="39"/>
      <c r="J5" s="28"/>
      <c r="K5" s="34" t="s">
        <v>240</v>
      </c>
      <c r="L5" s="24">
        <v>0.42</v>
      </c>
      <c r="M5" s="42" t="str">
        <f>"("&amp;8&amp;")"</f>
        <v>(8)</v>
      </c>
    </row>
    <row r="6" spans="2:13" x14ac:dyDescent="0.25">
      <c r="B6" s="33">
        <v>1</v>
      </c>
      <c r="C6" s="35" t="s">
        <v>150</v>
      </c>
      <c r="D6" s="29">
        <v>0.77</v>
      </c>
      <c r="E6" s="30" t="str">
        <f>"("&amp;2&amp;")"</f>
        <v>(2)</v>
      </c>
      <c r="F6" s="35" t="s">
        <v>245</v>
      </c>
      <c r="G6" s="29">
        <v>0.82</v>
      </c>
      <c r="H6" s="30" t="str">
        <f>"("&amp;3&amp;")"</f>
        <v>(3)</v>
      </c>
      <c r="I6" s="40" t="s">
        <v>152</v>
      </c>
      <c r="J6" s="30" t="str">
        <f>"("&amp;1&amp;")"</f>
        <v>(1)</v>
      </c>
      <c r="K6" s="35" t="s">
        <v>245</v>
      </c>
      <c r="L6" s="13">
        <v>0.33</v>
      </c>
      <c r="M6" s="43" t="str">
        <f>"("&amp;1&amp;")"</f>
        <v>(1)</v>
      </c>
    </row>
    <row r="7" spans="2:13" x14ac:dyDescent="0.25">
      <c r="B7" s="26"/>
      <c r="C7" s="36"/>
      <c r="D7" s="38"/>
      <c r="E7" s="32"/>
      <c r="F7" s="36" t="s">
        <v>246</v>
      </c>
      <c r="G7" s="31">
        <v>0.97</v>
      </c>
      <c r="H7" s="32" t="str">
        <f>"("&amp;3&amp;")"</f>
        <v>(3)</v>
      </c>
      <c r="I7" s="41"/>
      <c r="J7" s="32"/>
      <c r="K7" s="36" t="s">
        <v>246</v>
      </c>
      <c r="L7" s="14">
        <v>0.44</v>
      </c>
      <c r="M7" s="44" t="str">
        <f>"("&amp;7&amp;")"</f>
        <v>(7)</v>
      </c>
    </row>
    <row r="8" spans="2:13" x14ac:dyDescent="0.25">
      <c r="B8" s="25"/>
      <c r="C8" s="34"/>
      <c r="D8" s="37"/>
      <c r="E8" s="28"/>
      <c r="F8" s="34" t="s">
        <v>240</v>
      </c>
      <c r="G8" s="27">
        <v>0.97</v>
      </c>
      <c r="H8" s="28" t="str">
        <f>"("&amp;1&amp;")"</f>
        <v>(1)</v>
      </c>
      <c r="I8" s="39"/>
      <c r="J8" s="28"/>
      <c r="K8" s="34" t="s">
        <v>240</v>
      </c>
      <c r="L8" s="24">
        <v>0.35</v>
      </c>
      <c r="M8" s="42" t="str">
        <f>"("&amp;5&amp;")"</f>
        <v>(5)</v>
      </c>
    </row>
    <row r="9" spans="2:13" x14ac:dyDescent="0.25">
      <c r="B9" s="33">
        <v>2</v>
      </c>
      <c r="C9" s="35" t="s">
        <v>66</v>
      </c>
      <c r="D9" s="29">
        <v>0.78</v>
      </c>
      <c r="E9" s="30" t="str">
        <f>"("&amp;1&amp;")"</f>
        <v>(1)</v>
      </c>
      <c r="F9" s="35" t="s">
        <v>245</v>
      </c>
      <c r="G9" s="29">
        <v>0.84</v>
      </c>
      <c r="H9" s="30" t="str">
        <f>"("&amp;2&amp;")"</f>
        <v>(2)</v>
      </c>
      <c r="I9" s="40" t="s">
        <v>147</v>
      </c>
      <c r="J9" s="30" t="str">
        <f>"("&amp;3&amp;")"</f>
        <v>(3)</v>
      </c>
      <c r="K9" s="35" t="s">
        <v>245</v>
      </c>
      <c r="L9" s="13">
        <v>0.4</v>
      </c>
      <c r="M9" s="43" t="str">
        <f>"("&amp;5&amp;")"</f>
        <v>(5)</v>
      </c>
    </row>
    <row r="10" spans="2:13" x14ac:dyDescent="0.25">
      <c r="B10" s="26"/>
      <c r="C10" s="36"/>
      <c r="D10" s="38"/>
      <c r="E10" s="32"/>
      <c r="F10" s="36" t="s">
        <v>246</v>
      </c>
      <c r="G10" s="31">
        <v>0.94</v>
      </c>
      <c r="H10" s="32" t="str">
        <f>"("&amp;12&amp;")"</f>
        <v>(12)</v>
      </c>
      <c r="I10" s="41"/>
      <c r="J10" s="32"/>
      <c r="K10" s="36" t="s">
        <v>246</v>
      </c>
      <c r="L10" s="14">
        <v>0.47</v>
      </c>
      <c r="M10" s="44" t="str">
        <f>"("&amp;12&amp;")"</f>
        <v>(12)</v>
      </c>
    </row>
    <row r="11" spans="2:13" x14ac:dyDescent="0.25">
      <c r="B11" s="25"/>
      <c r="C11" s="34"/>
      <c r="D11" s="37"/>
      <c r="E11" s="28"/>
      <c r="F11" s="34" t="s">
        <v>240</v>
      </c>
      <c r="G11" s="27">
        <v>0.87</v>
      </c>
      <c r="H11" s="28" t="str">
        <f>"("&amp;12&amp;")"</f>
        <v>(12)</v>
      </c>
      <c r="I11" s="39"/>
      <c r="J11" s="28"/>
      <c r="K11" s="34" t="s">
        <v>240</v>
      </c>
      <c r="L11" s="24">
        <v>0.43</v>
      </c>
      <c r="M11" s="42" t="str">
        <f>"("&amp;9&amp;")"</f>
        <v>(9)</v>
      </c>
    </row>
    <row r="12" spans="2:13" x14ac:dyDescent="0.25">
      <c r="B12" s="33">
        <v>3</v>
      </c>
      <c r="C12" s="35" t="s">
        <v>68</v>
      </c>
      <c r="D12" s="29">
        <v>0.74</v>
      </c>
      <c r="E12" s="30" t="str">
        <f>"("&amp;3&amp;")"</f>
        <v>(3)</v>
      </c>
      <c r="F12" s="35" t="s">
        <v>245</v>
      </c>
      <c r="G12" s="29">
        <v>0.87</v>
      </c>
      <c r="H12" s="30" t="str">
        <f>"("&amp;1&amp;")"</f>
        <v>(1)</v>
      </c>
      <c r="I12" s="40" t="s">
        <v>38</v>
      </c>
      <c r="J12" s="30" t="str">
        <f>"("&amp;4&amp;")"</f>
        <v>(4)</v>
      </c>
      <c r="K12" s="35" t="s">
        <v>245</v>
      </c>
      <c r="L12" s="13">
        <v>0.42</v>
      </c>
      <c r="M12" s="43" t="str">
        <f>"("&amp;6&amp;")"</f>
        <v>(6)</v>
      </c>
    </row>
    <row r="13" spans="2:13" x14ac:dyDescent="0.25">
      <c r="B13" s="26"/>
      <c r="C13" s="36"/>
      <c r="D13" s="38"/>
      <c r="E13" s="32"/>
      <c r="F13" s="36" t="s">
        <v>246</v>
      </c>
      <c r="G13" s="31">
        <v>0.99</v>
      </c>
      <c r="H13" s="32" t="str">
        <f>"("&amp;1&amp;")"</f>
        <v>(1)</v>
      </c>
      <c r="I13" s="41"/>
      <c r="J13" s="32"/>
      <c r="K13" s="36" t="s">
        <v>246</v>
      </c>
      <c r="L13" s="14">
        <v>0.4</v>
      </c>
      <c r="M13" s="44" t="str">
        <f>"("&amp;4&amp;")"</f>
        <v>(4)</v>
      </c>
    </row>
    <row r="14" spans="2:13" x14ac:dyDescent="0.25">
      <c r="B14" s="25"/>
      <c r="C14" s="34"/>
      <c r="D14" s="37"/>
      <c r="E14" s="28"/>
      <c r="F14" s="34" t="s">
        <v>240</v>
      </c>
      <c r="G14" s="27">
        <v>0.96</v>
      </c>
      <c r="H14" s="28" t="str">
        <f>"("&amp;5&amp;")"</f>
        <v>(5)</v>
      </c>
      <c r="I14" s="39"/>
      <c r="J14" s="28"/>
      <c r="K14" s="34" t="s">
        <v>240</v>
      </c>
      <c r="L14" s="24">
        <v>0.35</v>
      </c>
      <c r="M14" s="42" t="str">
        <f>"("&amp;4&amp;")"</f>
        <v>(4)</v>
      </c>
    </row>
    <row r="15" spans="2:13" x14ac:dyDescent="0.25">
      <c r="B15" s="33">
        <v>4</v>
      </c>
      <c r="C15" s="35" t="s">
        <v>61</v>
      </c>
      <c r="D15" s="29">
        <v>0.65</v>
      </c>
      <c r="E15" s="30" t="str">
        <f>"("&amp;9&amp;")"</f>
        <v>(9)</v>
      </c>
      <c r="F15" s="35" t="s">
        <v>245</v>
      </c>
      <c r="G15" s="29">
        <v>0.69</v>
      </c>
      <c r="H15" s="30" t="str">
        <f>"("&amp;15&amp;")"</f>
        <v>(15)</v>
      </c>
      <c r="I15" s="40" t="s">
        <v>181</v>
      </c>
      <c r="J15" s="30" t="str">
        <f>"("&amp;2&amp;")"</f>
        <v>(2)</v>
      </c>
      <c r="K15" s="35" t="s">
        <v>245</v>
      </c>
      <c r="L15" s="13">
        <v>0.47</v>
      </c>
      <c r="M15" s="43" t="str">
        <f>"("&amp;11&amp;")"</f>
        <v>(11)</v>
      </c>
    </row>
    <row r="16" spans="2:13" x14ac:dyDescent="0.25">
      <c r="B16" s="26"/>
      <c r="C16" s="36"/>
      <c r="D16" s="38"/>
      <c r="E16" s="32"/>
      <c r="F16" s="36" t="s">
        <v>246</v>
      </c>
      <c r="G16" s="31">
        <v>0.97</v>
      </c>
      <c r="H16" s="32" t="str">
        <f>"("&amp;4&amp;")"</f>
        <v>(4)</v>
      </c>
      <c r="I16" s="41"/>
      <c r="J16" s="32"/>
      <c r="K16" s="36" t="s">
        <v>246</v>
      </c>
      <c r="L16" s="14">
        <v>0.44</v>
      </c>
      <c r="M16" s="44" t="str">
        <f>"("&amp;9&amp;")"</f>
        <v>(9)</v>
      </c>
    </row>
    <row r="17" spans="2:13" x14ac:dyDescent="0.25">
      <c r="B17" s="25"/>
      <c r="C17" s="34"/>
      <c r="D17" s="37"/>
      <c r="E17" s="28"/>
      <c r="F17" s="34" t="s">
        <v>240</v>
      </c>
      <c r="G17" s="27">
        <v>0.87</v>
      </c>
      <c r="H17" s="28" t="str">
        <f>"("&amp;11&amp;")"</f>
        <v>(11)</v>
      </c>
      <c r="I17" s="39"/>
      <c r="J17" s="28"/>
      <c r="K17" s="34" t="s">
        <v>240</v>
      </c>
      <c r="L17" s="24">
        <v>0.5</v>
      </c>
      <c r="M17" s="42" t="str">
        <f>"("&amp;12&amp;")"</f>
        <v>(12)</v>
      </c>
    </row>
    <row r="18" spans="2:13" x14ac:dyDescent="0.25">
      <c r="B18" s="33">
        <v>5</v>
      </c>
      <c r="C18" s="35" t="s">
        <v>171</v>
      </c>
      <c r="D18" s="29">
        <v>0.7</v>
      </c>
      <c r="E18" s="30" t="str">
        <f>"("&amp;7&amp;")"</f>
        <v>(7)</v>
      </c>
      <c r="F18" s="35" t="s">
        <v>245</v>
      </c>
      <c r="G18" s="29">
        <v>0.81</v>
      </c>
      <c r="H18" s="30" t="str">
        <f>"("&amp;4&amp;")"</f>
        <v>(4)</v>
      </c>
      <c r="I18" s="40" t="s">
        <v>173</v>
      </c>
      <c r="J18" s="30" t="str">
        <f>"("&amp;5&amp;")"</f>
        <v>(5)</v>
      </c>
      <c r="K18" s="35" t="s">
        <v>245</v>
      </c>
      <c r="L18" s="13">
        <v>0.37</v>
      </c>
      <c r="M18" s="43" t="str">
        <f>"("&amp;2&amp;")"</f>
        <v>(2)</v>
      </c>
    </row>
    <row r="19" spans="2:13" x14ac:dyDescent="0.25">
      <c r="B19" s="26"/>
      <c r="C19" s="36"/>
      <c r="D19" s="38"/>
      <c r="E19" s="32"/>
      <c r="F19" s="36" t="s">
        <v>246</v>
      </c>
      <c r="G19" s="31">
        <v>0.96</v>
      </c>
      <c r="H19" s="32" t="str">
        <f>"("&amp;6&amp;")"</f>
        <v>(6)</v>
      </c>
      <c r="I19" s="41"/>
      <c r="J19" s="32"/>
      <c r="K19" s="36" t="s">
        <v>246</v>
      </c>
      <c r="L19" s="14">
        <v>0.45</v>
      </c>
      <c r="M19" s="44" t="str">
        <f>"("&amp;11&amp;")"</f>
        <v>(11)</v>
      </c>
    </row>
    <row r="20" spans="2:13" x14ac:dyDescent="0.25">
      <c r="B20" s="25"/>
      <c r="C20" s="34"/>
      <c r="D20" s="37"/>
      <c r="E20" s="28"/>
      <c r="F20" s="34" t="s">
        <v>240</v>
      </c>
      <c r="G20" s="27">
        <v>0.96</v>
      </c>
      <c r="H20" s="28" t="str">
        <f>"("&amp;6&amp;")"</f>
        <v>(6)</v>
      </c>
      <c r="I20" s="39"/>
      <c r="J20" s="28"/>
      <c r="K20" s="34" t="s">
        <v>240</v>
      </c>
      <c r="L20" s="24">
        <v>0.34</v>
      </c>
      <c r="M20" s="42" t="str">
        <f>"("&amp;1&amp;")"</f>
        <v>(1)</v>
      </c>
    </row>
    <row r="21" spans="2:13" x14ac:dyDescent="0.25">
      <c r="B21" s="33">
        <v>6</v>
      </c>
      <c r="C21" s="35" t="s">
        <v>67</v>
      </c>
      <c r="D21" s="29">
        <v>0.71</v>
      </c>
      <c r="E21" s="30" t="str">
        <f>"("&amp;6&amp;")"</f>
        <v>(6)</v>
      </c>
      <c r="F21" s="35" t="s">
        <v>245</v>
      </c>
      <c r="G21" s="29">
        <v>0.77</v>
      </c>
      <c r="H21" s="30" t="str">
        <f>"("&amp;9&amp;")"</f>
        <v>(9)</v>
      </c>
      <c r="I21" s="40" t="s">
        <v>169</v>
      </c>
      <c r="J21" s="30" t="str">
        <f>"("&amp;8&amp;")"</f>
        <v>(8)</v>
      </c>
      <c r="K21" s="35" t="s">
        <v>245</v>
      </c>
      <c r="L21" s="13">
        <v>0.46</v>
      </c>
      <c r="M21" s="43" t="str">
        <f>"("&amp;10&amp;")"</f>
        <v>(10)</v>
      </c>
    </row>
    <row r="22" spans="2:13" x14ac:dyDescent="0.25">
      <c r="B22" s="26"/>
      <c r="C22" s="36"/>
      <c r="D22" s="38"/>
      <c r="E22" s="32"/>
      <c r="F22" s="36" t="s">
        <v>246</v>
      </c>
      <c r="G22" s="31">
        <v>0.91</v>
      </c>
      <c r="H22" s="32" t="str">
        <f>"("&amp;15&amp;")"</f>
        <v>(15)</v>
      </c>
      <c r="I22" s="41"/>
      <c r="J22" s="32"/>
      <c r="K22" s="36" t="s">
        <v>246</v>
      </c>
      <c r="L22" s="14">
        <v>0.56000000000000005</v>
      </c>
      <c r="M22" s="44" t="str">
        <f>"("&amp;18&amp;")"</f>
        <v>(18)</v>
      </c>
    </row>
    <row r="23" spans="2:13" x14ac:dyDescent="0.25">
      <c r="B23" s="25"/>
      <c r="C23" s="34"/>
      <c r="D23" s="37"/>
      <c r="E23" s="28"/>
      <c r="F23" s="34" t="s">
        <v>240</v>
      </c>
      <c r="G23" s="27">
        <v>0.92</v>
      </c>
      <c r="H23" s="28" t="str">
        <f>"("&amp;9&amp;")"</f>
        <v>(9)</v>
      </c>
      <c r="I23" s="39"/>
      <c r="J23" s="28"/>
      <c r="K23" s="34" t="s">
        <v>240</v>
      </c>
      <c r="L23" s="24">
        <v>0.41</v>
      </c>
      <c r="M23" s="42" t="str">
        <f>"("&amp;7&amp;")"</f>
        <v>(7)</v>
      </c>
    </row>
    <row r="24" spans="2:13" x14ac:dyDescent="0.25">
      <c r="B24" s="33">
        <v>7</v>
      </c>
      <c r="C24" s="35" t="s">
        <v>71</v>
      </c>
      <c r="D24" s="29">
        <v>0.73</v>
      </c>
      <c r="E24" s="30" t="str">
        <f>"("&amp;5&amp;")"</f>
        <v>(5)</v>
      </c>
      <c r="F24" s="35" t="s">
        <v>245</v>
      </c>
      <c r="G24" s="29">
        <v>0.81</v>
      </c>
      <c r="H24" s="30" t="str">
        <f>"("&amp;6&amp;")"</f>
        <v>(6)</v>
      </c>
      <c r="I24" s="40" t="s">
        <v>161</v>
      </c>
      <c r="J24" s="30" t="str">
        <f>"("&amp;11&amp;")"</f>
        <v>(11)</v>
      </c>
      <c r="K24" s="35" t="s">
        <v>245</v>
      </c>
      <c r="L24" s="13">
        <v>0.5</v>
      </c>
      <c r="M24" s="43" t="str">
        <f>"("&amp;16&amp;")"</f>
        <v>(16)</v>
      </c>
    </row>
    <row r="25" spans="2:13" x14ac:dyDescent="0.25">
      <c r="B25" s="26"/>
      <c r="C25" s="36"/>
      <c r="D25" s="38"/>
      <c r="E25" s="32"/>
      <c r="F25" s="36" t="s">
        <v>246</v>
      </c>
      <c r="G25" s="31">
        <v>0.96</v>
      </c>
      <c r="H25" s="32" t="str">
        <f>"("&amp;8&amp;")"</f>
        <v>(8)</v>
      </c>
      <c r="I25" s="41"/>
      <c r="J25" s="32"/>
      <c r="K25" s="36" t="s">
        <v>246</v>
      </c>
      <c r="L25" s="14">
        <v>0.44</v>
      </c>
      <c r="M25" s="44" t="str">
        <f>"("&amp;10&amp;")"</f>
        <v>(10)</v>
      </c>
    </row>
    <row r="26" spans="2:13" x14ac:dyDescent="0.25">
      <c r="B26" s="25"/>
      <c r="C26" s="34"/>
      <c r="D26" s="37"/>
      <c r="E26" s="28"/>
      <c r="F26" s="34" t="s">
        <v>240</v>
      </c>
      <c r="G26" s="27">
        <v>0.97</v>
      </c>
      <c r="H26" s="28" t="str">
        <f>"("&amp;2&amp;")"</f>
        <v>(2)</v>
      </c>
      <c r="I26" s="39"/>
      <c r="J26" s="28"/>
      <c r="K26" s="34" t="s">
        <v>240</v>
      </c>
      <c r="L26" s="24">
        <v>0.34</v>
      </c>
      <c r="M26" s="42" t="str">
        <f>"("&amp;2&amp;")"</f>
        <v>(2)</v>
      </c>
    </row>
    <row r="27" spans="2:13" x14ac:dyDescent="0.25">
      <c r="B27" s="33">
        <v>8</v>
      </c>
      <c r="C27" s="35" t="s">
        <v>69</v>
      </c>
      <c r="D27" s="29">
        <v>0.73</v>
      </c>
      <c r="E27" s="30" t="str">
        <f>"("&amp;4&amp;")"</f>
        <v>(4)</v>
      </c>
      <c r="F27" s="35" t="s">
        <v>245</v>
      </c>
      <c r="G27" s="29">
        <v>0.81</v>
      </c>
      <c r="H27" s="30" t="str">
        <f>"("&amp;5&amp;")"</f>
        <v>(5)</v>
      </c>
      <c r="I27" s="40" t="s">
        <v>161</v>
      </c>
      <c r="J27" s="30" t="str">
        <f>"("&amp;10&amp;")"</f>
        <v>(10)</v>
      </c>
      <c r="K27" s="35" t="s">
        <v>245</v>
      </c>
      <c r="L27" s="13">
        <v>0.52</v>
      </c>
      <c r="M27" s="43" t="str">
        <f>"("&amp;17&amp;")"</f>
        <v>(17)</v>
      </c>
    </row>
    <row r="28" spans="2:13" x14ac:dyDescent="0.25">
      <c r="B28" s="26"/>
      <c r="C28" s="36"/>
      <c r="D28" s="38"/>
      <c r="E28" s="32"/>
      <c r="F28" s="36" t="s">
        <v>246</v>
      </c>
      <c r="G28" s="31">
        <v>0.91</v>
      </c>
      <c r="H28" s="32" t="str">
        <f>"("&amp;16&amp;")"</f>
        <v>(16)</v>
      </c>
      <c r="I28" s="41"/>
      <c r="J28" s="32"/>
      <c r="K28" s="36" t="s">
        <v>246</v>
      </c>
      <c r="L28" s="14">
        <v>0.55000000000000004</v>
      </c>
      <c r="M28" s="44" t="str">
        <f>"("&amp;17&amp;")"</f>
        <v>(17)</v>
      </c>
    </row>
    <row r="29" spans="2:13" x14ac:dyDescent="0.25">
      <c r="B29" s="25"/>
      <c r="C29" s="34"/>
      <c r="D29" s="37"/>
      <c r="E29" s="28"/>
      <c r="F29" s="34" t="s">
        <v>240</v>
      </c>
      <c r="G29" s="27">
        <v>0.93</v>
      </c>
      <c r="H29" s="28" t="str">
        <f>"("&amp;8&amp;")"</f>
        <v>(8)</v>
      </c>
      <c r="I29" s="39"/>
      <c r="J29" s="28"/>
      <c r="K29" s="34" t="s">
        <v>240</v>
      </c>
      <c r="L29" s="24">
        <v>0.34</v>
      </c>
      <c r="M29" s="42" t="str">
        <f>"("&amp;3&amp;")"</f>
        <v>(3)</v>
      </c>
    </row>
    <row r="30" spans="2:13" x14ac:dyDescent="0.25">
      <c r="B30" s="33">
        <v>9</v>
      </c>
      <c r="C30" s="35" t="s">
        <v>79</v>
      </c>
      <c r="D30" s="29">
        <v>0.66</v>
      </c>
      <c r="E30" s="30" t="str">
        <f>"("&amp;8&amp;")"</f>
        <v>(8)</v>
      </c>
      <c r="F30" s="35" t="s">
        <v>245</v>
      </c>
      <c r="G30" s="29">
        <v>0.75</v>
      </c>
      <c r="H30" s="30" t="str">
        <f>"("&amp;12&amp;")"</f>
        <v>(12)</v>
      </c>
      <c r="I30" s="40" t="s">
        <v>5</v>
      </c>
      <c r="J30" s="30" t="str">
        <f>"("&amp;9&amp;")"</f>
        <v>(9)</v>
      </c>
      <c r="K30" s="35" t="s">
        <v>245</v>
      </c>
      <c r="L30" s="13">
        <v>0.49</v>
      </c>
      <c r="M30" s="43" t="str">
        <f>"("&amp;14&amp;")"</f>
        <v>(14)</v>
      </c>
    </row>
    <row r="31" spans="2:13" x14ac:dyDescent="0.25">
      <c r="B31" s="26"/>
      <c r="C31" s="36"/>
      <c r="D31" s="38"/>
      <c r="E31" s="32"/>
      <c r="F31" s="36" t="s">
        <v>246</v>
      </c>
      <c r="G31" s="31">
        <v>0.96</v>
      </c>
      <c r="H31" s="32" t="str">
        <f>"("&amp;10&amp;")"</f>
        <v>(10)</v>
      </c>
      <c r="I31" s="41"/>
      <c r="J31" s="32"/>
      <c r="K31" s="36" t="s">
        <v>246</v>
      </c>
      <c r="L31" s="14">
        <v>0.52</v>
      </c>
      <c r="M31" s="44" t="str">
        <f>"("&amp;15&amp;")"</f>
        <v>(15)</v>
      </c>
    </row>
    <row r="32" spans="2:13" x14ac:dyDescent="0.25">
      <c r="B32" s="25"/>
      <c r="C32" s="34"/>
      <c r="D32" s="37"/>
      <c r="E32" s="28"/>
      <c r="F32" s="34" t="s">
        <v>240</v>
      </c>
      <c r="G32" s="27">
        <v>0.91</v>
      </c>
      <c r="H32" s="28" t="str">
        <f>"("&amp;10&amp;")"</f>
        <v>(10)</v>
      </c>
      <c r="I32" s="39"/>
      <c r="J32" s="28"/>
      <c r="K32" s="34" t="s">
        <v>240</v>
      </c>
      <c r="L32" s="24">
        <v>0.43</v>
      </c>
      <c r="M32" s="42" t="str">
        <f>"("&amp;10&amp;")"</f>
        <v>(10)</v>
      </c>
    </row>
    <row r="33" spans="2:13" x14ac:dyDescent="0.25">
      <c r="B33" s="33">
        <v>10</v>
      </c>
      <c r="C33" s="35" t="s">
        <v>78</v>
      </c>
      <c r="D33" s="29">
        <v>0.64</v>
      </c>
      <c r="E33" s="30" t="str">
        <f>"("&amp;10&amp;")"</f>
        <v>(10)</v>
      </c>
      <c r="F33" s="35" t="s">
        <v>245</v>
      </c>
      <c r="G33" s="29">
        <v>0.76</v>
      </c>
      <c r="H33" s="30" t="str">
        <f>"("&amp;11&amp;")"</f>
        <v>(11)</v>
      </c>
      <c r="I33" s="40" t="s">
        <v>186</v>
      </c>
      <c r="J33" s="30" t="str">
        <f>"("&amp;16&amp;")"</f>
        <v>(16)</v>
      </c>
      <c r="K33" s="35" t="s">
        <v>245</v>
      </c>
      <c r="L33" s="13">
        <v>0.48</v>
      </c>
      <c r="M33" s="43" t="str">
        <f>"("&amp;13&amp;")"</f>
        <v>(13)</v>
      </c>
    </row>
    <row r="34" spans="2:13" x14ac:dyDescent="0.25">
      <c r="B34" s="26"/>
      <c r="C34" s="36"/>
      <c r="D34" s="38"/>
      <c r="E34" s="32"/>
      <c r="F34" s="36" t="s">
        <v>246</v>
      </c>
      <c r="G34" s="31">
        <v>0.91</v>
      </c>
      <c r="H34" s="32" t="str">
        <f>"("&amp;17&amp;")"</f>
        <v>(17)</v>
      </c>
      <c r="I34" s="41"/>
      <c r="J34" s="32"/>
      <c r="K34" s="36" t="s">
        <v>246</v>
      </c>
      <c r="L34" s="14">
        <v>0.5</v>
      </c>
      <c r="M34" s="44" t="str">
        <f>"("&amp;14&amp;")"</f>
        <v>(14)</v>
      </c>
    </row>
    <row r="35" spans="2:13" x14ac:dyDescent="0.25">
      <c r="B35" s="25"/>
      <c r="C35" s="34"/>
      <c r="D35" s="37"/>
      <c r="E35" s="28"/>
      <c r="F35" s="34" t="s">
        <v>240</v>
      </c>
      <c r="G35" s="27">
        <v>0.85</v>
      </c>
      <c r="H35" s="28" t="str">
        <f>"("&amp;15&amp;")"</f>
        <v>(15)</v>
      </c>
      <c r="I35" s="39"/>
      <c r="J35" s="28"/>
      <c r="K35" s="34" t="s">
        <v>240</v>
      </c>
      <c r="L35" s="24">
        <v>0.49</v>
      </c>
      <c r="M35" s="42" t="str">
        <f>"("&amp;11&amp;")"</f>
        <v>(11)</v>
      </c>
    </row>
    <row r="36" spans="2:13" x14ac:dyDescent="0.25">
      <c r="B36" s="33">
        <v>11</v>
      </c>
      <c r="C36" s="35" t="s">
        <v>77</v>
      </c>
      <c r="D36" s="29">
        <v>0.61</v>
      </c>
      <c r="E36" s="30" t="str">
        <f>"("&amp;11&amp;")"</f>
        <v>(11)</v>
      </c>
      <c r="F36" s="35" t="s">
        <v>245</v>
      </c>
      <c r="G36" s="29">
        <v>0.77</v>
      </c>
      <c r="H36" s="30" t="str">
        <f>"("&amp;10&amp;")"</f>
        <v>(10)</v>
      </c>
      <c r="I36" s="40" t="s">
        <v>191</v>
      </c>
      <c r="J36" s="30" t="str">
        <f>"("&amp;14&amp;")"</f>
        <v>(14)</v>
      </c>
      <c r="K36" s="35" t="s">
        <v>245</v>
      </c>
      <c r="L36" s="13">
        <v>0.42</v>
      </c>
      <c r="M36" s="43" t="str">
        <f>"("&amp;7&amp;")"</f>
        <v>(7)</v>
      </c>
    </row>
    <row r="37" spans="2:13" x14ac:dyDescent="0.25">
      <c r="B37" s="26"/>
      <c r="C37" s="36"/>
      <c r="D37" s="38"/>
      <c r="E37" s="32"/>
      <c r="F37" s="36" t="s">
        <v>246</v>
      </c>
      <c r="G37" s="31">
        <v>0.92</v>
      </c>
      <c r="H37" s="32" t="str">
        <f>"("&amp;14&amp;")"</f>
        <v>(14)</v>
      </c>
      <c r="I37" s="41"/>
      <c r="J37" s="32"/>
      <c r="K37" s="36" t="s">
        <v>246</v>
      </c>
      <c r="L37" s="14">
        <v>0.48</v>
      </c>
      <c r="M37" s="44" t="str">
        <f>"("&amp;13&amp;")"</f>
        <v>(13)</v>
      </c>
    </row>
    <row r="38" spans="2:13" x14ac:dyDescent="0.25">
      <c r="B38" s="25"/>
      <c r="C38" s="34"/>
      <c r="D38" s="37"/>
      <c r="E38" s="28"/>
      <c r="F38" s="34" t="s">
        <v>240</v>
      </c>
      <c r="G38" s="27">
        <v>0.76</v>
      </c>
      <c r="H38" s="28" t="str">
        <f>"("&amp;18&amp;")"</f>
        <v>(18)</v>
      </c>
      <c r="I38" s="39"/>
      <c r="J38" s="28"/>
      <c r="K38" s="34" t="s">
        <v>240</v>
      </c>
      <c r="L38" s="24">
        <v>0.56000000000000005</v>
      </c>
      <c r="M38" s="42" t="str">
        <f>"("&amp;18&amp;")"</f>
        <v>(18)</v>
      </c>
    </row>
    <row r="39" spans="2:13" x14ac:dyDescent="0.25">
      <c r="B39" s="33">
        <v>12</v>
      </c>
      <c r="C39" s="35" t="s">
        <v>62</v>
      </c>
      <c r="D39" s="29">
        <v>0.57999999999999996</v>
      </c>
      <c r="E39" s="30" t="str">
        <f>"("&amp;12&amp;")"</f>
        <v>(12)</v>
      </c>
      <c r="F39" s="35" t="s">
        <v>245</v>
      </c>
      <c r="G39" s="29">
        <v>0.74</v>
      </c>
      <c r="H39" s="30" t="str">
        <f>"("&amp;13&amp;")"</f>
        <v>(13)</v>
      </c>
      <c r="I39" s="40" t="s">
        <v>186</v>
      </c>
      <c r="J39" s="30" t="str">
        <f>"("&amp;15&amp;")"</f>
        <v>(15)</v>
      </c>
      <c r="K39" s="35" t="s">
        <v>245</v>
      </c>
      <c r="L39" s="13">
        <v>0.5</v>
      </c>
      <c r="M39" s="43" t="str">
        <f>"("&amp;15&amp;")"</f>
        <v>(15)</v>
      </c>
    </row>
    <row r="40" spans="2:13" x14ac:dyDescent="0.25">
      <c r="B40" s="26"/>
      <c r="C40" s="36"/>
      <c r="D40" s="38"/>
      <c r="E40" s="32"/>
      <c r="F40" s="36" t="s">
        <v>246</v>
      </c>
      <c r="G40" s="31">
        <v>0.98</v>
      </c>
      <c r="H40" s="32" t="str">
        <f>"("&amp;2&amp;")"</f>
        <v>(2)</v>
      </c>
      <c r="I40" s="41"/>
      <c r="J40" s="32"/>
      <c r="K40" s="36" t="s">
        <v>246</v>
      </c>
      <c r="L40" s="14">
        <v>0.33</v>
      </c>
      <c r="M40" s="44" t="str">
        <f>"("&amp;1&amp;")"</f>
        <v>(1)</v>
      </c>
    </row>
    <row r="41" spans="2:13" x14ac:dyDescent="0.25">
      <c r="B41" s="25"/>
      <c r="C41" s="34"/>
      <c r="D41" s="37"/>
      <c r="E41" s="28"/>
      <c r="F41" s="34" t="s">
        <v>240</v>
      </c>
      <c r="G41" s="27">
        <v>0.84</v>
      </c>
      <c r="H41" s="28" t="str">
        <f>"("&amp;16&amp;")"</f>
        <v>(16)</v>
      </c>
      <c r="I41" s="39"/>
      <c r="J41" s="28"/>
      <c r="K41" s="34" t="s">
        <v>240</v>
      </c>
      <c r="L41" s="24">
        <v>0.52</v>
      </c>
      <c r="M41" s="42" t="str">
        <f>"("&amp;14&amp;")"</f>
        <v>(14)</v>
      </c>
    </row>
    <row r="42" spans="2:13" x14ac:dyDescent="0.25">
      <c r="B42" s="33">
        <v>13</v>
      </c>
      <c r="C42" s="35" t="s">
        <v>72</v>
      </c>
      <c r="D42" s="29">
        <v>0.51</v>
      </c>
      <c r="E42" s="30" t="str">
        <f>"("&amp;16&amp;")"</f>
        <v>(16)</v>
      </c>
      <c r="F42" s="35" t="s">
        <v>245</v>
      </c>
      <c r="G42" s="29">
        <v>0.6</v>
      </c>
      <c r="H42" s="30" t="str">
        <f>"("&amp;17&amp;")"</f>
        <v>(17)</v>
      </c>
      <c r="I42" s="40" t="s">
        <v>208</v>
      </c>
      <c r="J42" s="30" t="str">
        <f>"("&amp;7&amp;")"</f>
        <v>(7)</v>
      </c>
      <c r="K42" s="35" t="s">
        <v>245</v>
      </c>
      <c r="L42" s="13">
        <v>0.47</v>
      </c>
      <c r="M42" s="43" t="str">
        <f>"("&amp;12&amp;")"</f>
        <v>(12)</v>
      </c>
    </row>
    <row r="43" spans="2:13" x14ac:dyDescent="0.25">
      <c r="B43" s="26"/>
      <c r="C43" s="36"/>
      <c r="D43" s="38"/>
      <c r="E43" s="32"/>
      <c r="F43" s="36" t="s">
        <v>246</v>
      </c>
      <c r="G43" s="31">
        <v>0.97</v>
      </c>
      <c r="H43" s="32" t="str">
        <f>"("&amp;5&amp;")"</f>
        <v>(5)</v>
      </c>
      <c r="I43" s="41"/>
      <c r="J43" s="32"/>
      <c r="K43" s="36" t="s">
        <v>246</v>
      </c>
      <c r="L43" s="14">
        <v>0.35</v>
      </c>
      <c r="M43" s="44" t="str">
        <f>"("&amp;2&amp;")"</f>
        <v>(2)</v>
      </c>
    </row>
    <row r="44" spans="2:13" x14ac:dyDescent="0.25">
      <c r="B44" s="25"/>
      <c r="C44" s="34"/>
      <c r="D44" s="37"/>
      <c r="E44" s="28"/>
      <c r="F44" s="34" t="s">
        <v>240</v>
      </c>
      <c r="G44" s="27">
        <v>0.73</v>
      </c>
      <c r="H44" s="28" t="str">
        <f>"("&amp;19&amp;")"</f>
        <v>(19)</v>
      </c>
      <c r="I44" s="39"/>
      <c r="J44" s="28"/>
      <c r="K44" s="34" t="s">
        <v>240</v>
      </c>
      <c r="L44" s="24">
        <v>0.59</v>
      </c>
      <c r="M44" s="42" t="str">
        <f>"("&amp;19&amp;")"</f>
        <v>(19)</v>
      </c>
    </row>
    <row r="45" spans="2:13" x14ac:dyDescent="0.25">
      <c r="B45" s="33">
        <v>14</v>
      </c>
      <c r="C45" s="35" t="s">
        <v>73</v>
      </c>
      <c r="D45" s="29">
        <v>0.54</v>
      </c>
      <c r="E45" s="30" t="str">
        <f>"("&amp;14&amp;")"</f>
        <v>(14)</v>
      </c>
      <c r="F45" s="35" t="s">
        <v>245</v>
      </c>
      <c r="G45" s="29">
        <v>0.78</v>
      </c>
      <c r="H45" s="30" t="str">
        <f>"("&amp;8&amp;")"</f>
        <v>(8)</v>
      </c>
      <c r="I45" s="40" t="s">
        <v>191</v>
      </c>
      <c r="J45" s="30" t="str">
        <f>"("&amp;13&amp;")"</f>
        <v>(13)</v>
      </c>
      <c r="K45" s="35" t="s">
        <v>245</v>
      </c>
      <c r="L45" s="13">
        <v>0.39</v>
      </c>
      <c r="M45" s="43" t="str">
        <f>"("&amp;3&amp;")"</f>
        <v>(3)</v>
      </c>
    </row>
    <row r="46" spans="2:13" x14ac:dyDescent="0.25">
      <c r="B46" s="26"/>
      <c r="C46" s="36"/>
      <c r="D46" s="38"/>
      <c r="E46" s="32"/>
      <c r="F46" s="36" t="s">
        <v>246</v>
      </c>
      <c r="G46" s="31">
        <v>0.95</v>
      </c>
      <c r="H46" s="32" t="str">
        <f>"("&amp;11&amp;")"</f>
        <v>(11)</v>
      </c>
      <c r="I46" s="41"/>
      <c r="J46" s="32"/>
      <c r="K46" s="36" t="s">
        <v>246</v>
      </c>
      <c r="L46" s="14">
        <v>0.44</v>
      </c>
      <c r="M46" s="44" t="str">
        <f>"("&amp;8&amp;")"</f>
        <v>(8)</v>
      </c>
    </row>
    <row r="47" spans="2:13" x14ac:dyDescent="0.25">
      <c r="B47" s="25"/>
      <c r="C47" s="34"/>
      <c r="D47" s="37"/>
      <c r="E47" s="28"/>
      <c r="F47" s="34" t="s">
        <v>240</v>
      </c>
      <c r="G47" s="27">
        <v>0.68</v>
      </c>
      <c r="H47" s="28" t="str">
        <f>"("&amp;20&amp;")"</f>
        <v>(20)</v>
      </c>
      <c r="I47" s="39"/>
      <c r="J47" s="28"/>
      <c r="K47" s="34" t="s">
        <v>240</v>
      </c>
      <c r="L47" s="24">
        <v>0.61</v>
      </c>
      <c r="M47" s="42" t="str">
        <f>"("&amp;20&amp;")"</f>
        <v>(20)</v>
      </c>
    </row>
    <row r="48" spans="2:13" x14ac:dyDescent="0.25">
      <c r="B48" s="33">
        <v>15</v>
      </c>
      <c r="C48" s="35" t="s">
        <v>75</v>
      </c>
      <c r="D48" s="29">
        <v>0.52</v>
      </c>
      <c r="E48" s="30" t="str">
        <f>"("&amp;15&amp;")"</f>
        <v>(15)</v>
      </c>
      <c r="F48" s="35" t="s">
        <v>245</v>
      </c>
      <c r="G48" s="29">
        <v>0.79</v>
      </c>
      <c r="H48" s="30" t="str">
        <f>"("&amp;7&amp;")"</f>
        <v>(7)</v>
      </c>
      <c r="I48" s="40" t="s">
        <v>3</v>
      </c>
      <c r="J48" s="30" t="str">
        <f>"("&amp;12&amp;")"</f>
        <v>(12)</v>
      </c>
      <c r="K48" s="35" t="s">
        <v>245</v>
      </c>
      <c r="L48" s="13">
        <v>0.39</v>
      </c>
      <c r="M48" s="43" t="str">
        <f>"("&amp;4&amp;")"</f>
        <v>(4)</v>
      </c>
    </row>
    <row r="49" spans="2:13" x14ac:dyDescent="0.25">
      <c r="B49" s="26"/>
      <c r="C49" s="36"/>
      <c r="D49" s="38"/>
      <c r="E49" s="32"/>
      <c r="F49" s="36" t="s">
        <v>246</v>
      </c>
      <c r="G49" s="31">
        <v>0.96</v>
      </c>
      <c r="H49" s="32" t="str">
        <f>"("&amp;9&amp;")"</f>
        <v>(9)</v>
      </c>
      <c r="I49" s="41"/>
      <c r="J49" s="32"/>
      <c r="K49" s="36" t="s">
        <v>246</v>
      </c>
      <c r="L49" s="14">
        <v>0.4</v>
      </c>
      <c r="M49" s="44" t="str">
        <f>"("&amp;3&amp;")"</f>
        <v>(3)</v>
      </c>
    </row>
    <row r="50" spans="2:13" x14ac:dyDescent="0.25">
      <c r="B50" s="25"/>
      <c r="C50" s="34"/>
      <c r="D50" s="37"/>
      <c r="E50" s="28"/>
      <c r="F50" s="34" t="s">
        <v>240</v>
      </c>
      <c r="G50" s="27">
        <v>0.97</v>
      </c>
      <c r="H50" s="28" t="str">
        <f>"("&amp;3&amp;")"</f>
        <v>(3)</v>
      </c>
      <c r="I50" s="39"/>
      <c r="J50" s="28"/>
      <c r="K50" s="34" t="s">
        <v>240</v>
      </c>
      <c r="L50" s="24">
        <v>0.36</v>
      </c>
      <c r="M50" s="42" t="str">
        <f>"("&amp;6&amp;")"</f>
        <v>(6)</v>
      </c>
    </row>
    <row r="51" spans="2:13" x14ac:dyDescent="0.25">
      <c r="B51" s="33">
        <v>16</v>
      </c>
      <c r="C51" s="35" t="s">
        <v>70</v>
      </c>
      <c r="D51" s="29">
        <v>0.47</v>
      </c>
      <c r="E51" s="30" t="str">
        <f>"("&amp;18&amp;")"</f>
        <v>(18)</v>
      </c>
      <c r="F51" s="35" t="s">
        <v>245</v>
      </c>
      <c r="G51" s="29">
        <v>0.5</v>
      </c>
      <c r="H51" s="30" t="str">
        <f>"("&amp;19&amp;")"</f>
        <v>(19)</v>
      </c>
      <c r="I51" s="40" t="s">
        <v>173</v>
      </c>
      <c r="J51" s="30" t="str">
        <f>"("&amp;6&amp;")"</f>
        <v>(6)</v>
      </c>
      <c r="K51" s="35" t="s">
        <v>245</v>
      </c>
      <c r="L51" s="13">
        <v>0.52</v>
      </c>
      <c r="M51" s="43" t="str">
        <f>"("&amp;18&amp;")"</f>
        <v>(18)</v>
      </c>
    </row>
    <row r="52" spans="2:13" x14ac:dyDescent="0.25">
      <c r="B52" s="26"/>
      <c r="C52" s="36"/>
      <c r="D52" s="38"/>
      <c r="E52" s="32"/>
      <c r="F52" s="36" t="s">
        <v>246</v>
      </c>
      <c r="G52" s="31">
        <v>0.96</v>
      </c>
      <c r="H52" s="32" t="str">
        <f>"("&amp;7&amp;")"</f>
        <v>(7)</v>
      </c>
      <c r="I52" s="41"/>
      <c r="J52" s="32"/>
      <c r="K52" s="36" t="s">
        <v>246</v>
      </c>
      <c r="L52" s="14">
        <v>0.43</v>
      </c>
      <c r="M52" s="44" t="str">
        <f>"("&amp;6&amp;")"</f>
        <v>(6)</v>
      </c>
    </row>
    <row r="53" spans="2:13" x14ac:dyDescent="0.25">
      <c r="B53" s="25"/>
      <c r="C53" s="34"/>
      <c r="D53" s="37"/>
      <c r="E53" s="28"/>
      <c r="F53" s="34" t="s">
        <v>240</v>
      </c>
      <c r="G53" s="27">
        <v>0.85</v>
      </c>
      <c r="H53" s="28" t="str">
        <f>"("&amp;13&amp;")"</f>
        <v>(13)</v>
      </c>
      <c r="I53" s="39"/>
      <c r="J53" s="28"/>
      <c r="K53" s="34" t="s">
        <v>240</v>
      </c>
      <c r="L53" s="24">
        <v>0.54</v>
      </c>
      <c r="M53" s="42" t="str">
        <f>"("&amp;15&amp;")"</f>
        <v>(15)</v>
      </c>
    </row>
    <row r="54" spans="2:13" x14ac:dyDescent="0.25">
      <c r="B54" s="33">
        <v>17</v>
      </c>
      <c r="C54" s="35" t="s">
        <v>65</v>
      </c>
      <c r="D54" s="29">
        <v>0.55000000000000004</v>
      </c>
      <c r="E54" s="30" t="str">
        <f>"("&amp;13&amp;")"</f>
        <v>(13)</v>
      </c>
      <c r="F54" s="35" t="s">
        <v>245</v>
      </c>
      <c r="G54" s="29">
        <v>0.71</v>
      </c>
      <c r="H54" s="30" t="str">
        <f>"("&amp;14&amp;")"</f>
        <v>(14)</v>
      </c>
      <c r="I54" s="40" t="s">
        <v>8</v>
      </c>
      <c r="J54" s="30" t="str">
        <f>"("&amp;19&amp;")"</f>
        <v>(19)</v>
      </c>
      <c r="K54" s="35" t="s">
        <v>245</v>
      </c>
      <c r="L54" s="13">
        <v>0.43</v>
      </c>
      <c r="M54" s="43" t="str">
        <f>"("&amp;8&amp;")"</f>
        <v>(8)</v>
      </c>
    </row>
    <row r="55" spans="2:13" x14ac:dyDescent="0.25">
      <c r="B55" s="26"/>
      <c r="C55" s="36"/>
      <c r="D55" s="38"/>
      <c r="E55" s="32"/>
      <c r="F55" s="36" t="s">
        <v>246</v>
      </c>
      <c r="G55" s="31">
        <v>0.87</v>
      </c>
      <c r="H55" s="32" t="str">
        <f>"("&amp;18&amp;")"</f>
        <v>(18)</v>
      </c>
      <c r="I55" s="41"/>
      <c r="J55" s="32"/>
      <c r="K55" s="36" t="s">
        <v>246</v>
      </c>
      <c r="L55" s="14">
        <v>0.56999999999999995</v>
      </c>
      <c r="M55" s="44" t="str">
        <f>"("&amp;19&amp;")"</f>
        <v>(19)</v>
      </c>
    </row>
    <row r="56" spans="2:13" x14ac:dyDescent="0.25">
      <c r="B56" s="25"/>
      <c r="C56" s="34"/>
      <c r="D56" s="37"/>
      <c r="E56" s="28"/>
      <c r="F56" s="34" t="s">
        <v>240</v>
      </c>
      <c r="G56" s="27">
        <v>0.82</v>
      </c>
      <c r="H56" s="28" t="str">
        <f>"("&amp;17&amp;")"</f>
        <v>(17)</v>
      </c>
      <c r="I56" s="39"/>
      <c r="J56" s="28"/>
      <c r="K56" s="34" t="s">
        <v>240</v>
      </c>
      <c r="L56" s="24">
        <v>0.55000000000000004</v>
      </c>
      <c r="M56" s="42" t="str">
        <f>"("&amp;17&amp;")"</f>
        <v>(17)</v>
      </c>
    </row>
    <row r="57" spans="2:13" x14ac:dyDescent="0.25">
      <c r="B57" s="33">
        <v>18</v>
      </c>
      <c r="C57" s="35" t="s">
        <v>64</v>
      </c>
      <c r="D57" s="29">
        <v>0.49</v>
      </c>
      <c r="E57" s="30" t="str">
        <f>"("&amp;17&amp;")"</f>
        <v>(17)</v>
      </c>
      <c r="F57" s="35" t="s">
        <v>245</v>
      </c>
      <c r="G57" s="29">
        <v>0.69</v>
      </c>
      <c r="H57" s="30" t="str">
        <f>"("&amp;16&amp;")"</f>
        <v>(16)</v>
      </c>
      <c r="I57" s="40" t="s">
        <v>8</v>
      </c>
      <c r="J57" s="30" t="str">
        <f>"("&amp;18&amp;")"</f>
        <v>(18)</v>
      </c>
      <c r="K57" s="35" t="s">
        <v>245</v>
      </c>
      <c r="L57" s="13">
        <v>0.46</v>
      </c>
      <c r="M57" s="43" t="str">
        <f>"("&amp;9&amp;")"</f>
        <v>(9)</v>
      </c>
    </row>
    <row r="58" spans="2:13" x14ac:dyDescent="0.25">
      <c r="B58" s="26"/>
      <c r="C58" s="36"/>
      <c r="D58" s="38"/>
      <c r="E58" s="32"/>
      <c r="F58" s="36" t="s">
        <v>246</v>
      </c>
      <c r="G58" s="31">
        <v>0.86</v>
      </c>
      <c r="H58" s="32" t="str">
        <f>"("&amp;19&amp;")"</f>
        <v>(19)</v>
      </c>
      <c r="I58" s="41"/>
      <c r="J58" s="32"/>
      <c r="K58" s="36" t="s">
        <v>246</v>
      </c>
      <c r="L58" s="14">
        <v>0.54</v>
      </c>
      <c r="M58" s="44" t="str">
        <f>"("&amp;16&amp;")"</f>
        <v>(16)</v>
      </c>
    </row>
    <row r="59" spans="2:13" x14ac:dyDescent="0.25">
      <c r="B59" s="25"/>
      <c r="C59" s="34"/>
      <c r="D59" s="37"/>
      <c r="E59" s="28"/>
      <c r="F59" s="34" t="s">
        <v>240</v>
      </c>
      <c r="G59" s="27">
        <v>0.85</v>
      </c>
      <c r="H59" s="28" t="str">
        <f>"("&amp;14&amp;")"</f>
        <v>(14)</v>
      </c>
      <c r="I59" s="39"/>
      <c r="J59" s="28"/>
      <c r="K59" s="34" t="s">
        <v>240</v>
      </c>
      <c r="L59" s="24">
        <v>0.5</v>
      </c>
      <c r="M59" s="42" t="str">
        <f>"("&amp;13&amp;")"</f>
        <v>(13)</v>
      </c>
    </row>
    <row r="60" spans="2:13" x14ac:dyDescent="0.25">
      <c r="B60" s="33">
        <v>19</v>
      </c>
      <c r="C60" s="35" t="s">
        <v>76</v>
      </c>
      <c r="D60" s="29">
        <v>0.38</v>
      </c>
      <c r="E60" s="30" t="str">
        <f>"("&amp;19&amp;")"</f>
        <v>(19)</v>
      </c>
      <c r="F60" s="35" t="s">
        <v>245</v>
      </c>
      <c r="G60" s="29">
        <v>0.52</v>
      </c>
      <c r="H60" s="30" t="str">
        <f>"("&amp;18&amp;")"</f>
        <v>(18)</v>
      </c>
      <c r="I60" s="40" t="s">
        <v>63</v>
      </c>
      <c r="J60" s="30" t="str">
        <f>"("&amp;20&amp;")"</f>
        <v>(20)</v>
      </c>
      <c r="K60" s="35" t="s">
        <v>245</v>
      </c>
      <c r="L60" s="13">
        <v>0.54</v>
      </c>
      <c r="M60" s="43" t="str">
        <f>"("&amp;19&amp;")"</f>
        <v>(19)</v>
      </c>
    </row>
    <row r="61" spans="2:13" x14ac:dyDescent="0.25">
      <c r="B61" s="26"/>
      <c r="C61" s="36"/>
      <c r="D61" s="38"/>
      <c r="E61" s="32"/>
      <c r="F61" s="36" t="s">
        <v>246</v>
      </c>
      <c r="G61" s="31">
        <v>0.81</v>
      </c>
      <c r="H61" s="32" t="str">
        <f>"("&amp;20&amp;")"</f>
        <v>(20)</v>
      </c>
      <c r="I61" s="41"/>
      <c r="J61" s="32"/>
      <c r="K61" s="36" t="s">
        <v>246</v>
      </c>
      <c r="L61" s="14">
        <v>0.59</v>
      </c>
      <c r="M61" s="44" t="str">
        <f>"("&amp;20&amp;")"</f>
        <v>(20)</v>
      </c>
    </row>
    <row r="62" spans="2:13" x14ac:dyDescent="0.25">
      <c r="B62" s="25"/>
      <c r="C62" s="34"/>
      <c r="D62" s="37"/>
      <c r="E62" s="28"/>
      <c r="F62" s="34" t="s">
        <v>240</v>
      </c>
      <c r="G62" s="27">
        <v>0.93</v>
      </c>
      <c r="H62" s="28" t="str">
        <f>"("&amp;7&amp;")"</f>
        <v>(7)</v>
      </c>
      <c r="I62" s="39"/>
      <c r="J62" s="28"/>
      <c r="K62" s="34" t="s">
        <v>240</v>
      </c>
      <c r="L62" s="24">
        <v>0.54</v>
      </c>
      <c r="M62" s="42" t="str">
        <f>"("&amp;16&amp;")"</f>
        <v>(16)</v>
      </c>
    </row>
    <row r="63" spans="2:13" x14ac:dyDescent="0.25">
      <c r="B63" s="33">
        <v>20</v>
      </c>
      <c r="C63" s="35" t="s">
        <v>74</v>
      </c>
      <c r="D63" s="29">
        <v>0.37</v>
      </c>
      <c r="E63" s="30" t="str">
        <f>"("&amp;20&amp;")"</f>
        <v>(20)</v>
      </c>
      <c r="F63" s="35" t="s">
        <v>245</v>
      </c>
      <c r="G63" s="29">
        <v>0.41</v>
      </c>
      <c r="H63" s="30" t="str">
        <f>"("&amp;20&amp;")"</f>
        <v>(20)</v>
      </c>
      <c r="I63" s="40" t="s">
        <v>2</v>
      </c>
      <c r="J63" s="30" t="str">
        <f>"("&amp;17&amp;")"</f>
        <v>(17)</v>
      </c>
      <c r="K63" s="35" t="s">
        <v>245</v>
      </c>
      <c r="L63" s="13">
        <v>0.59</v>
      </c>
      <c r="M63" s="43" t="str">
        <f>"("&amp;20&amp;")"</f>
        <v>(20)</v>
      </c>
    </row>
    <row r="64" spans="2:13" x14ac:dyDescent="0.25">
      <c r="B64" s="26"/>
      <c r="C64" s="36"/>
      <c r="D64" s="38"/>
      <c r="E64" s="32"/>
      <c r="F64" s="36" t="s">
        <v>246</v>
      </c>
      <c r="G64" s="31">
        <v>0.92</v>
      </c>
      <c r="H64" s="32" t="str">
        <f>"("&amp;13&amp;")"</f>
        <v>(13)</v>
      </c>
      <c r="I64" s="41"/>
      <c r="J64" s="32"/>
      <c r="K64" s="36" t="s">
        <v>246</v>
      </c>
      <c r="L64" s="14">
        <v>0.42</v>
      </c>
      <c r="M64" s="44" t="str">
        <f>"("&amp;5&amp;")"</f>
        <v>(5)</v>
      </c>
    </row>
    <row r="66" spans="2:2" x14ac:dyDescent="0.25">
      <c r="B66" s="45" t="s">
        <v>247</v>
      </c>
    </row>
    <row r="68" spans="2:2" x14ac:dyDescent="0.25">
      <c r="B68" s="9" t="s">
        <v>248</v>
      </c>
    </row>
  </sheetData>
  <mergeCells count="5">
    <mergeCell ref="D3:E3"/>
    <mergeCell ref="F3:H3"/>
    <mergeCell ref="I3:J3"/>
    <mergeCell ref="K3:M3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TABLE 6</vt:lpstr>
      <vt:lpstr>TABLE 7</vt:lpstr>
      <vt:lpstr>TABLE 8</vt:lpstr>
      <vt:lpstr>TABLE 9</vt:lpstr>
      <vt:lpstr>TABLE 11</vt:lpstr>
      <vt:lpstr>TABLE 12</vt:lpstr>
      <vt:lpstr>TABLE 13</vt:lpstr>
    </vt:vector>
  </TitlesOfParts>
  <Company>Groupe ESSEC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 L'Huillier</dc:creator>
  <cp:lastModifiedBy>farouane</cp:lastModifiedBy>
  <dcterms:created xsi:type="dcterms:W3CDTF">2013-07-23T23:34:49Z</dcterms:created>
  <dcterms:modified xsi:type="dcterms:W3CDTF">2019-04-02T15:15:56Z</dcterms:modified>
</cp:coreProperties>
</file>